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B1C3A1A-5632-477D-AA07-3031CFA585E6}" xr6:coauthVersionLast="47" xr6:coauthVersionMax="47" xr10:uidLastSave="{00000000-0000-0000-0000-000000000000}"/>
  <bookViews>
    <workbookView xWindow="-120" yWindow="-120" windowWidth="29040" windowHeight="15720" xr2:uid="{0E186608-404C-B945-8123-FBB8A1D36F77}"/>
  </bookViews>
  <sheets>
    <sheet name="Калькулято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6" i="1" l="1"/>
  <c r="I87" i="1"/>
  <c r="I113" i="1"/>
  <c r="I58" i="1"/>
  <c r="I84" i="1"/>
  <c r="I32" i="1"/>
  <c r="I6" i="1"/>
  <c r="C75" i="1" l="1"/>
  <c r="F77" i="1"/>
  <c r="E77" i="1"/>
  <c r="D77" i="1"/>
  <c r="F76" i="1"/>
  <c r="E76" i="1"/>
  <c r="D76" i="1"/>
  <c r="F75" i="1"/>
  <c r="E75" i="1"/>
  <c r="K61" i="1"/>
  <c r="I62" i="1" s="1"/>
  <c r="T77" i="1" l="1"/>
  <c r="I63" i="1"/>
  <c r="I67" i="1"/>
  <c r="I68" i="1"/>
  <c r="C76" i="1" s="1"/>
  <c r="I64" i="1" s="1"/>
  <c r="S77" i="1" s="1"/>
  <c r="G76" i="1" l="1"/>
  <c r="G77" i="1"/>
  <c r="K88" i="1" l="1"/>
  <c r="K117" i="1"/>
  <c r="E131" i="1"/>
  <c r="F131" i="1"/>
  <c r="D132" i="1"/>
  <c r="F132" i="1"/>
  <c r="D133" i="1"/>
  <c r="F133" i="1"/>
  <c r="E133" i="1" l="1"/>
  <c r="E132" i="1"/>
  <c r="K116" i="1"/>
  <c r="I118" i="1" l="1"/>
  <c r="I123" i="1"/>
  <c r="I124" i="1"/>
  <c r="C132" i="1" s="1"/>
  <c r="C131" i="1"/>
  <c r="F104" i="1"/>
  <c r="E104" i="1"/>
  <c r="D104" i="1"/>
  <c r="F103" i="1"/>
  <c r="E103" i="1"/>
  <c r="D103" i="1"/>
  <c r="F102" i="1"/>
  <c r="E102" i="1"/>
  <c r="K87" i="1"/>
  <c r="C102" i="1"/>
  <c r="F51" i="1"/>
  <c r="F50" i="1"/>
  <c r="F49" i="1"/>
  <c r="D25" i="1"/>
  <c r="D24" i="1"/>
  <c r="D51" i="1"/>
  <c r="D50" i="1"/>
  <c r="E25" i="1"/>
  <c r="E24" i="1"/>
  <c r="E51" i="1"/>
  <c r="E50" i="1"/>
  <c r="K35" i="1"/>
  <c r="I41" i="1" s="1"/>
  <c r="I120" i="1" l="1"/>
  <c r="S133" i="1" s="1"/>
  <c r="I89" i="1"/>
  <c r="T104" i="1" s="1"/>
  <c r="I94" i="1"/>
  <c r="I119" i="1"/>
  <c r="T133" i="1"/>
  <c r="I95" i="1"/>
  <c r="C103" i="1" s="1"/>
  <c r="I91" i="1" s="1"/>
  <c r="S104" i="1" s="1"/>
  <c r="E49" i="1"/>
  <c r="I36" i="1"/>
  <c r="C49" i="1"/>
  <c r="K9" i="1"/>
  <c r="I90" i="1" l="1"/>
  <c r="G103" i="1" s="1"/>
  <c r="G132" i="1"/>
  <c r="G133" i="1"/>
  <c r="I10" i="1"/>
  <c r="I11" i="1" s="1"/>
  <c r="I15" i="1"/>
  <c r="T51" i="1"/>
  <c r="I37" i="1"/>
  <c r="I42" i="1"/>
  <c r="C50" i="1" s="1"/>
  <c r="I38" i="1" s="1"/>
  <c r="S51" i="1" s="1"/>
  <c r="F24" i="1"/>
  <c r="F25" i="1"/>
  <c r="F23" i="1"/>
  <c r="E23" i="1"/>
  <c r="G104" i="1" l="1"/>
  <c r="T25" i="1"/>
  <c r="G51" i="1"/>
  <c r="G50" i="1"/>
  <c r="G25" i="1"/>
  <c r="G24" i="1"/>
  <c r="C23" i="1" l="1"/>
  <c r="I16" i="1" l="1"/>
  <c r="C24" i="1" s="1"/>
  <c r="S25" i="1" l="1"/>
</calcChain>
</file>

<file path=xl/sharedStrings.xml><?xml version="1.0" encoding="utf-8"?>
<sst xmlns="http://schemas.openxmlformats.org/spreadsheetml/2006/main" count="254" uniqueCount="55">
  <si>
    <t xml:space="preserve">Дата отримання кредиту </t>
  </si>
  <si>
    <t>Сума кредиту, грн</t>
  </si>
  <si>
    <t>Процентна ставка, % в день</t>
  </si>
  <si>
    <t>Загальна вартість кредиту, грн</t>
  </si>
  <si>
    <t>Проценти за користування кредитом (Загальні витрати), грн</t>
  </si>
  <si>
    <t>Реальна річна процентна ставка, %</t>
  </si>
  <si>
    <t>Дата повернення кредиту</t>
  </si>
  <si>
    <t>№ з/п</t>
  </si>
  <si>
    <t>Дата видачі кредиту/
дата платежу</t>
  </si>
  <si>
    <t>Кількість днів у розрахунковому періоді</t>
  </si>
  <si>
    <t>Види платежів за кредитом</t>
  </si>
  <si>
    <t>сума кредиту за договором/
погашення суми кредиту</t>
  </si>
  <si>
    <t>проценти за користування кредитом</t>
  </si>
  <si>
    <t>платежі за супровідні послуги</t>
  </si>
  <si>
    <t>кредитодавця</t>
  </si>
  <si>
    <t>третіх осіб</t>
  </si>
  <si>
    <t>за обслуговування
кредитної заборгованості</t>
  </si>
  <si>
    <t>комісія за надання кредиту</t>
  </si>
  <si>
    <t>інші послуги кредитодавця</t>
  </si>
  <si>
    <t>кредитного посередника (за наявності)</t>
  </si>
  <si>
    <t>комісійний збір</t>
  </si>
  <si>
    <t>інша плата за послуги
кредитного посередника</t>
  </si>
  <si>
    <t>за розрахунково-касове
обслуговування</t>
  </si>
  <si>
    <t>послуги нотаріуса</t>
  </si>
  <si>
    <t>послуги оцінювача</t>
  </si>
  <si>
    <t>послуги страховика</t>
  </si>
  <si>
    <t>нші послуги третіх осіб</t>
  </si>
  <si>
    <t>Усього</t>
  </si>
  <si>
    <t>X</t>
  </si>
  <si>
    <t>КАЛЬКУЛЯТОР ПОСЛУГИ СПОЖИВЧОГО КРЕДИТУ (БЕЗ ЗАСТАВИ)</t>
  </si>
  <si>
    <t>КАЛЬКУЛЯТОР ПОСЛУГИ З НАДАННЯ МІКРОКРЕДИТУ</t>
  </si>
  <si>
    <t>1 платіж в кінці строку</t>
  </si>
  <si>
    <t>Періодичність платежів</t>
  </si>
  <si>
    <t>Загальна кількість платежів</t>
  </si>
  <si>
    <t>Строк користування кредитом, дні</t>
  </si>
  <si>
    <t>податкові платежі та збори згідно вимог законодавства України</t>
  </si>
  <si>
    <t>Сума платежу за розрахунковий період, грн</t>
  </si>
  <si>
    <t>Чиста сума кредиту (№1 з/п) / сума платежу за розрахунковий період (№2 з/п), грн</t>
  </si>
  <si>
    <t xml:space="preserve">        Введіть суму кредиту: від 100,00 грн до 500,00 грн</t>
  </si>
  <si>
    <t xml:space="preserve">        Введіть суму кредиту: від 100,00 грн до 3 000,00 грн</t>
  </si>
  <si>
    <t xml:space="preserve">        Введіть строк кредитування: від 5 днів до 30 днів</t>
  </si>
  <si>
    <r>
      <rPr>
        <b/>
        <sz val="12"/>
        <color theme="1"/>
        <rFont val="Arial"/>
        <family val="2"/>
      </rPr>
      <t>Застереження:</t>
    </r>
    <r>
      <rPr>
        <sz val="12"/>
        <color theme="1"/>
        <rFont val="Arial"/>
        <family val="2"/>
      </rPr>
      <t xml:space="preserve">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обов’язки на умовах та у строки, визначені в договорі. Реальна річна процентна ставка обчислена відповідно до правил, затверджених постановою Правління Національного банку України 11.02.2021 № 16 та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  </r>
  </si>
  <si>
    <t>Розмір знижки (за наявності), %</t>
  </si>
  <si>
    <t xml:space="preserve">        Введіть суму кредиту: від 501,00 грн до 3 000,00 грн</t>
  </si>
  <si>
    <t xml:space="preserve">       Введіть дату видачі</t>
  </si>
  <si>
    <t xml:space="preserve">        Введіть дату видачі</t>
  </si>
  <si>
    <t xml:space="preserve">        Введіть суму кредиту: від 1 000,00 грн до 8 000,00 грн</t>
  </si>
  <si>
    <t xml:space="preserve">        Введіть суму кредиту: від 8 001,00 грн до 15 000,00 грн</t>
  </si>
  <si>
    <t xml:space="preserve">        Введіть строк кредитування: від 5 днів до 10 днів</t>
  </si>
  <si>
    <t>ДЛЯ ПОСТІЙНИХ КЛІЄНТІВ - КРЕДИТ СУМОЮ ВІД 8 001 ГРН ДО 15 000 ГРН НА СТРОК  ВІД 5 ДО 30 ДНІВ  ПІД ВІДСОТКОВУ СТАВКУ 1,50%</t>
  </si>
  <si>
    <t>ДЛЯ ПОСТІЙНИХ КЛІЄНТІВ - КРЕДИТ СУМОЮ ВІД 1 000 ГРН ДО 8 000 ГРН НА СТРОК ВІД 5 ДО 30 ДНІВ ПІД ВІДСОТКОВУ СТАВКУ 1,50%</t>
  </si>
  <si>
    <t>ДЛЯ ПЕРШОГО КРЕДИТУ СУМОЮ ВІД 100 ДО 3000 ГРН НА СТРОК ВІД 11 ДО 30 ДНІВ ПІД ВІДСОТКОВУ СТАВКУ 1,00%</t>
  </si>
  <si>
    <t xml:space="preserve">        Введіть строк кредитування: від 11 днів до 30 днів</t>
  </si>
  <si>
    <t>ДЛЯ ПЕРШОГО КРЕДИТУ СУМОЮ ВІД 100 ДО 500 ГРН НА СТРОК ВІД 5 ДО 10 ДНІВ ПІД ВІДСОТКОВУ СТАВКУ 0,01%</t>
  </si>
  <si>
    <r>
      <t xml:space="preserve">ДЛЯ ПЕРШОГО КРЕДИТУ СУМОЮ ВІД 501 </t>
    </r>
    <r>
      <rPr>
        <b/>
        <sz val="14"/>
        <color rgb="FFE04B11"/>
        <rFont val="Arial"/>
        <family val="2"/>
        <charset val="204"/>
      </rPr>
      <t>ГРН</t>
    </r>
    <r>
      <rPr>
        <sz val="14"/>
        <color rgb="FFE04B11"/>
        <rFont val="Arial"/>
        <family val="2"/>
        <charset val="204"/>
      </rPr>
      <t xml:space="preserve"> </t>
    </r>
    <r>
      <rPr>
        <b/>
        <sz val="14"/>
        <color rgb="FFE04B11"/>
        <rFont val="Arial"/>
        <family val="2"/>
        <charset val="204"/>
      </rPr>
      <t>ДО 3000 ГРН</t>
    </r>
    <r>
      <rPr>
        <sz val="14"/>
        <color rgb="FFE04B11"/>
        <rFont val="Arial"/>
        <family val="2"/>
        <charset val="204"/>
      </rPr>
      <t xml:space="preserve"> </t>
    </r>
    <r>
      <rPr>
        <b/>
        <sz val="14"/>
        <color rgb="FFE04B11"/>
        <rFont val="Arial"/>
        <family val="2"/>
      </rPr>
      <t>НА СТРОК ВІД 5 ДО 30 ДНІВ ПІД ВІДСОТКОВУ СТАВКУ 1,00%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</si>
</sst>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E04B1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  <charset val="204"/>
    </font>
    <font>
      <sz val="14"/>
      <color rgb="FFE04B11"/>
      <name val="Arial"/>
      <family val="2"/>
      <charset val="204"/>
    </font>
    <font>
      <b/>
      <sz val="14"/>
      <color rgb="FFE04B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10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9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4" fontId="2" fillId="0" borderId="19" xfId="0" applyNumberFormat="1" applyFont="1" applyBorder="1" applyAlignment="1" applyProtection="1">
      <alignment horizontal="center" vertical="center"/>
      <protection hidden="1"/>
    </xf>
    <xf numFmtId="4" fontId="2" fillId="0" borderId="21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10" fontId="2" fillId="0" borderId="5" xfId="0" applyNumberFormat="1" applyFont="1" applyBorder="1" applyAlignment="1" applyProtection="1">
      <alignment horizontal="center" vertical="center"/>
      <protection hidden="1"/>
    </xf>
    <xf numFmtId="10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textRotation="90" wrapText="1"/>
      <protection hidden="1"/>
    </xf>
    <xf numFmtId="0" fontId="1" fillId="0" borderId="42" xfId="0" applyFont="1" applyBorder="1" applyAlignment="1" applyProtection="1">
      <alignment horizontal="center" vertical="center" textRotation="90" wrapText="1"/>
      <protection hidden="1"/>
    </xf>
    <xf numFmtId="0" fontId="1" fillId="0" borderId="43" xfId="0" applyFont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textRotation="90" wrapText="1"/>
      <protection hidden="1"/>
    </xf>
    <xf numFmtId="0" fontId="1" fillId="0" borderId="34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 textRotation="90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14" fontId="2" fillId="0" borderId="30" xfId="0" applyNumberFormat="1" applyFont="1" applyBorder="1" applyAlignment="1" applyProtection="1">
      <alignment horizontal="center" vertical="center"/>
      <protection hidden="1"/>
    </xf>
    <xf numFmtId="14" fontId="2" fillId="0" borderId="31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4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6" xfId="0" applyNumberFormat="1" applyFont="1" applyBorder="1" applyAlignment="1" applyProtection="1">
      <alignment horizontal="center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10" fontId="2" fillId="0" borderId="19" xfId="0" applyNumberFormat="1" applyFont="1" applyBorder="1" applyAlignment="1" applyProtection="1">
      <alignment horizontal="center" vertical="center"/>
      <protection hidden="1"/>
    </xf>
    <xf numFmtId="10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14" fontId="2" fillId="0" borderId="2" xfId="0" applyNumberFormat="1" applyFont="1" applyBorder="1" applyAlignment="1" applyProtection="1">
      <alignment horizontal="center" vertical="center"/>
      <protection locked="0" hidden="1"/>
    </xf>
    <xf numFmtId="14" fontId="2" fillId="0" borderId="4" xfId="0" applyNumberFormat="1" applyFont="1" applyBorder="1" applyAlignment="1" applyProtection="1">
      <alignment horizontal="center" vertical="center"/>
      <protection locked="0" hidden="1"/>
    </xf>
    <xf numFmtId="4" fontId="2" fillId="2" borderId="5" xfId="0" applyNumberFormat="1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 applyProtection="1">
      <alignment horizontal="center" vertical="center"/>
      <protection locked="0" hidden="1"/>
    </xf>
    <xf numFmtId="10" fontId="2" fillId="0" borderId="6" xfId="0" applyNumberFormat="1" applyFont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04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22/10/relationships/richValueRel" Target="richData/richValueRel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52408</xdr:colOff>
      <xdr:row>6</xdr:row>
      <xdr:rowOff>34884</xdr:rowOff>
    </xdr:from>
    <xdr:to>
      <xdr:col>10</xdr:col>
      <xdr:colOff>305022</xdr:colOff>
      <xdr:row>6</xdr:row>
      <xdr:rowOff>171922</xdr:rowOff>
    </xdr:to>
    <xdr:sp macro="" textlink="">
      <xdr:nvSpPr>
        <xdr:cNvPr id="2" name="Стрелка влево 1">
          <a:extLst>
            <a:ext uri="{FF2B5EF4-FFF2-40B4-BE49-F238E27FC236}">
              <a16:creationId xmlns:a16="http://schemas.microsoft.com/office/drawing/2014/main" id="{7717259F-307C-FAEF-B25F-1344B3ABA22B}"/>
            </a:ext>
          </a:extLst>
        </xdr:cNvPr>
        <xdr:cNvSpPr/>
      </xdr:nvSpPr>
      <xdr:spPr>
        <a:xfrm>
          <a:off x="8345508" y="1736684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7</xdr:row>
      <xdr:rowOff>37546</xdr:rowOff>
    </xdr:from>
    <xdr:to>
      <xdr:col>10</xdr:col>
      <xdr:colOff>305022</xdr:colOff>
      <xdr:row>7</xdr:row>
      <xdr:rowOff>174584</xdr:rowOff>
    </xdr:to>
    <xdr:sp macro="" textlink="">
      <xdr:nvSpPr>
        <xdr:cNvPr id="3" name="Стрелка влево 2">
          <a:extLst>
            <a:ext uri="{FF2B5EF4-FFF2-40B4-BE49-F238E27FC236}">
              <a16:creationId xmlns:a16="http://schemas.microsoft.com/office/drawing/2014/main" id="{3D6EE37B-CE33-944C-BC27-5451C3E67DF9}"/>
            </a:ext>
          </a:extLst>
        </xdr:cNvPr>
        <xdr:cNvSpPr/>
      </xdr:nvSpPr>
      <xdr:spPr>
        <a:xfrm>
          <a:off x="8345508" y="1942546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32</xdr:row>
      <xdr:rowOff>31750</xdr:rowOff>
    </xdr:from>
    <xdr:to>
      <xdr:col>10</xdr:col>
      <xdr:colOff>305022</xdr:colOff>
      <xdr:row>32</xdr:row>
      <xdr:rowOff>168788</xdr:rowOff>
    </xdr:to>
    <xdr:sp macro="" textlink="">
      <xdr:nvSpPr>
        <xdr:cNvPr id="4" name="Стрелка влево 3">
          <a:extLst>
            <a:ext uri="{FF2B5EF4-FFF2-40B4-BE49-F238E27FC236}">
              <a16:creationId xmlns:a16="http://schemas.microsoft.com/office/drawing/2014/main" id="{A645150D-50AB-1143-B9A2-4174BBE1FA27}"/>
            </a:ext>
          </a:extLst>
        </xdr:cNvPr>
        <xdr:cNvSpPr/>
      </xdr:nvSpPr>
      <xdr:spPr>
        <a:xfrm>
          <a:off x="8345508" y="9544050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33</xdr:row>
      <xdr:rowOff>34412</xdr:rowOff>
    </xdr:from>
    <xdr:to>
      <xdr:col>10</xdr:col>
      <xdr:colOff>305022</xdr:colOff>
      <xdr:row>33</xdr:row>
      <xdr:rowOff>171450</xdr:rowOff>
    </xdr:to>
    <xdr:sp macro="" textlink="">
      <xdr:nvSpPr>
        <xdr:cNvPr id="5" name="Стрелка влево 4">
          <a:extLst>
            <a:ext uri="{FF2B5EF4-FFF2-40B4-BE49-F238E27FC236}">
              <a16:creationId xmlns:a16="http://schemas.microsoft.com/office/drawing/2014/main" id="{17E608F8-5706-BA49-82AB-DB5916B71A1D}"/>
            </a:ext>
          </a:extLst>
        </xdr:cNvPr>
        <xdr:cNvSpPr/>
      </xdr:nvSpPr>
      <xdr:spPr>
        <a:xfrm>
          <a:off x="8345508" y="9749912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84</xdr:row>
      <xdr:rowOff>31750</xdr:rowOff>
    </xdr:from>
    <xdr:to>
      <xdr:col>10</xdr:col>
      <xdr:colOff>305022</xdr:colOff>
      <xdr:row>84</xdr:row>
      <xdr:rowOff>168788</xdr:rowOff>
    </xdr:to>
    <xdr:sp macro="" textlink="">
      <xdr:nvSpPr>
        <xdr:cNvPr id="6" name="Стрелка влево 5">
          <a:extLst>
            <a:ext uri="{FF2B5EF4-FFF2-40B4-BE49-F238E27FC236}">
              <a16:creationId xmlns:a16="http://schemas.microsoft.com/office/drawing/2014/main" id="{74BB4D44-00F6-5744-9C6E-F7F94A3168B8}"/>
            </a:ext>
          </a:extLst>
        </xdr:cNvPr>
        <xdr:cNvSpPr/>
      </xdr:nvSpPr>
      <xdr:spPr>
        <a:xfrm>
          <a:off x="8345508" y="17354550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85</xdr:row>
      <xdr:rowOff>34412</xdr:rowOff>
    </xdr:from>
    <xdr:to>
      <xdr:col>10</xdr:col>
      <xdr:colOff>305022</xdr:colOff>
      <xdr:row>85</xdr:row>
      <xdr:rowOff>171450</xdr:rowOff>
    </xdr:to>
    <xdr:sp macro="" textlink="">
      <xdr:nvSpPr>
        <xdr:cNvPr id="7" name="Стрелка влево 6">
          <a:extLst>
            <a:ext uri="{FF2B5EF4-FFF2-40B4-BE49-F238E27FC236}">
              <a16:creationId xmlns:a16="http://schemas.microsoft.com/office/drawing/2014/main" id="{E6F326DD-44AA-EB4B-9773-CC5572704235}"/>
            </a:ext>
          </a:extLst>
        </xdr:cNvPr>
        <xdr:cNvSpPr/>
      </xdr:nvSpPr>
      <xdr:spPr>
        <a:xfrm>
          <a:off x="8345508" y="17560412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113</xdr:row>
      <xdr:rowOff>38100</xdr:rowOff>
    </xdr:from>
    <xdr:to>
      <xdr:col>10</xdr:col>
      <xdr:colOff>305022</xdr:colOff>
      <xdr:row>113</xdr:row>
      <xdr:rowOff>175138</xdr:rowOff>
    </xdr:to>
    <xdr:sp macro="" textlink="">
      <xdr:nvSpPr>
        <xdr:cNvPr id="8" name="Стрелка влево 7">
          <a:extLst>
            <a:ext uri="{FF2B5EF4-FFF2-40B4-BE49-F238E27FC236}">
              <a16:creationId xmlns:a16="http://schemas.microsoft.com/office/drawing/2014/main" id="{2AB632A7-26F6-544C-88F3-60A74CF0C2DF}"/>
            </a:ext>
          </a:extLst>
        </xdr:cNvPr>
        <xdr:cNvSpPr/>
      </xdr:nvSpPr>
      <xdr:spPr>
        <a:xfrm>
          <a:off x="8345508" y="25958800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114</xdr:row>
      <xdr:rowOff>40762</xdr:rowOff>
    </xdr:from>
    <xdr:to>
      <xdr:col>10</xdr:col>
      <xdr:colOff>305022</xdr:colOff>
      <xdr:row>114</xdr:row>
      <xdr:rowOff>177800</xdr:rowOff>
    </xdr:to>
    <xdr:sp macro="" textlink="">
      <xdr:nvSpPr>
        <xdr:cNvPr id="9" name="Стрелка влево 8">
          <a:extLst>
            <a:ext uri="{FF2B5EF4-FFF2-40B4-BE49-F238E27FC236}">
              <a16:creationId xmlns:a16="http://schemas.microsoft.com/office/drawing/2014/main" id="{37DF439D-0970-E844-B252-F6B92EDA5C08}"/>
            </a:ext>
          </a:extLst>
        </xdr:cNvPr>
        <xdr:cNvSpPr/>
      </xdr:nvSpPr>
      <xdr:spPr>
        <a:xfrm>
          <a:off x="8345508" y="26164662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58</xdr:row>
      <xdr:rowOff>31750</xdr:rowOff>
    </xdr:from>
    <xdr:to>
      <xdr:col>10</xdr:col>
      <xdr:colOff>305022</xdr:colOff>
      <xdr:row>58</xdr:row>
      <xdr:rowOff>168788</xdr:rowOff>
    </xdr:to>
    <xdr:sp macro="" textlink="">
      <xdr:nvSpPr>
        <xdr:cNvPr id="12" name="Стрелка влево 3">
          <a:extLst>
            <a:ext uri="{FF2B5EF4-FFF2-40B4-BE49-F238E27FC236}">
              <a16:creationId xmlns:a16="http://schemas.microsoft.com/office/drawing/2014/main" id="{659F4E92-6417-4AF4-AEAF-32BB9E880294}"/>
            </a:ext>
          </a:extLst>
        </xdr:cNvPr>
        <xdr:cNvSpPr/>
      </xdr:nvSpPr>
      <xdr:spPr>
        <a:xfrm>
          <a:off x="8320108" y="9337675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59</xdr:row>
      <xdr:rowOff>34412</xdr:rowOff>
    </xdr:from>
    <xdr:to>
      <xdr:col>10</xdr:col>
      <xdr:colOff>305022</xdr:colOff>
      <xdr:row>59</xdr:row>
      <xdr:rowOff>171450</xdr:rowOff>
    </xdr:to>
    <xdr:sp macro="" textlink="">
      <xdr:nvSpPr>
        <xdr:cNvPr id="13" name="Стрелка влево 4">
          <a:extLst>
            <a:ext uri="{FF2B5EF4-FFF2-40B4-BE49-F238E27FC236}">
              <a16:creationId xmlns:a16="http://schemas.microsoft.com/office/drawing/2014/main" id="{3405D209-6188-4286-AA80-D44847620692}"/>
            </a:ext>
          </a:extLst>
        </xdr:cNvPr>
        <xdr:cNvSpPr/>
      </xdr:nvSpPr>
      <xdr:spPr>
        <a:xfrm>
          <a:off x="8320108" y="9540362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112</xdr:row>
      <xdr:rowOff>38100</xdr:rowOff>
    </xdr:from>
    <xdr:to>
      <xdr:col>10</xdr:col>
      <xdr:colOff>305022</xdr:colOff>
      <xdr:row>112</xdr:row>
      <xdr:rowOff>175138</xdr:rowOff>
    </xdr:to>
    <xdr:sp macro="" textlink="">
      <xdr:nvSpPr>
        <xdr:cNvPr id="14" name="Стрелка влево 7">
          <a:extLst>
            <a:ext uri="{FF2B5EF4-FFF2-40B4-BE49-F238E27FC236}">
              <a16:creationId xmlns:a16="http://schemas.microsoft.com/office/drawing/2014/main" id="{D2231186-3D41-49C4-99AE-776AC0BE75CA}"/>
            </a:ext>
          </a:extLst>
        </xdr:cNvPr>
        <xdr:cNvSpPr/>
      </xdr:nvSpPr>
      <xdr:spPr>
        <a:xfrm>
          <a:off x="8320108" y="33261300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83</xdr:row>
      <xdr:rowOff>38100</xdr:rowOff>
    </xdr:from>
    <xdr:to>
      <xdr:col>10</xdr:col>
      <xdr:colOff>305022</xdr:colOff>
      <xdr:row>83</xdr:row>
      <xdr:rowOff>175138</xdr:rowOff>
    </xdr:to>
    <xdr:sp macro="" textlink="">
      <xdr:nvSpPr>
        <xdr:cNvPr id="15" name="Стрелка влево 7">
          <a:extLst>
            <a:ext uri="{FF2B5EF4-FFF2-40B4-BE49-F238E27FC236}">
              <a16:creationId xmlns:a16="http://schemas.microsoft.com/office/drawing/2014/main" id="{3733F502-4B35-4191-A3BF-43B44A6C6C7D}"/>
            </a:ext>
          </a:extLst>
        </xdr:cNvPr>
        <xdr:cNvSpPr/>
      </xdr:nvSpPr>
      <xdr:spPr>
        <a:xfrm>
          <a:off x="8320108" y="33061275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57</xdr:row>
      <xdr:rowOff>38100</xdr:rowOff>
    </xdr:from>
    <xdr:to>
      <xdr:col>10</xdr:col>
      <xdr:colOff>305022</xdr:colOff>
      <xdr:row>57</xdr:row>
      <xdr:rowOff>175138</xdr:rowOff>
    </xdr:to>
    <xdr:sp macro="" textlink="">
      <xdr:nvSpPr>
        <xdr:cNvPr id="16" name="Стрелка влево 7">
          <a:extLst>
            <a:ext uri="{FF2B5EF4-FFF2-40B4-BE49-F238E27FC236}">
              <a16:creationId xmlns:a16="http://schemas.microsoft.com/office/drawing/2014/main" id="{12C09924-955D-4BCE-9923-05DD94675D89}"/>
            </a:ext>
          </a:extLst>
        </xdr:cNvPr>
        <xdr:cNvSpPr/>
      </xdr:nvSpPr>
      <xdr:spPr>
        <a:xfrm>
          <a:off x="8320108" y="33061275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31</xdr:row>
      <xdr:rowOff>38100</xdr:rowOff>
    </xdr:from>
    <xdr:to>
      <xdr:col>10</xdr:col>
      <xdr:colOff>305022</xdr:colOff>
      <xdr:row>31</xdr:row>
      <xdr:rowOff>175138</xdr:rowOff>
    </xdr:to>
    <xdr:sp macro="" textlink="">
      <xdr:nvSpPr>
        <xdr:cNvPr id="17" name="Стрелка влево 7">
          <a:extLst>
            <a:ext uri="{FF2B5EF4-FFF2-40B4-BE49-F238E27FC236}">
              <a16:creationId xmlns:a16="http://schemas.microsoft.com/office/drawing/2014/main" id="{D651D683-8DA0-43E0-988A-38B9E8C6DC37}"/>
            </a:ext>
          </a:extLst>
        </xdr:cNvPr>
        <xdr:cNvSpPr/>
      </xdr:nvSpPr>
      <xdr:spPr>
        <a:xfrm>
          <a:off x="8320108" y="33061275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5</xdr:row>
      <xdr:rowOff>38100</xdr:rowOff>
    </xdr:from>
    <xdr:to>
      <xdr:col>10</xdr:col>
      <xdr:colOff>305022</xdr:colOff>
      <xdr:row>5</xdr:row>
      <xdr:rowOff>175138</xdr:rowOff>
    </xdr:to>
    <xdr:sp macro="" textlink="">
      <xdr:nvSpPr>
        <xdr:cNvPr id="18" name="Стрелка влево 7">
          <a:extLst>
            <a:ext uri="{FF2B5EF4-FFF2-40B4-BE49-F238E27FC236}">
              <a16:creationId xmlns:a16="http://schemas.microsoft.com/office/drawing/2014/main" id="{73DB8994-3F79-4AF7-BAEE-00456C1B3B2A}"/>
            </a:ext>
          </a:extLst>
        </xdr:cNvPr>
        <xdr:cNvSpPr/>
      </xdr:nvSpPr>
      <xdr:spPr>
        <a:xfrm>
          <a:off x="8320108" y="33061275"/>
          <a:ext cx="252614" cy="137038"/>
        </a:xfrm>
        <a:prstGeom prst="leftArrow">
          <a:avLst/>
        </a:prstGeom>
        <a:solidFill>
          <a:srgbClr val="E04B11"/>
        </a:solidFill>
        <a:ln>
          <a:solidFill>
            <a:srgbClr val="E04B1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212912</xdr:colOff>
      <xdr:row>1</xdr:row>
      <xdr:rowOff>11206</xdr:rowOff>
    </xdr:from>
    <xdr:to>
      <xdr:col>3</xdr:col>
      <xdr:colOff>544046</xdr:colOff>
      <xdr:row>1</xdr:row>
      <xdr:rowOff>578431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AECE190-DAC4-4D15-9CA4-C6DCE4645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201706"/>
          <a:ext cx="2124075" cy="56722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108</xdr:row>
      <xdr:rowOff>11206</xdr:rowOff>
    </xdr:from>
    <xdr:to>
      <xdr:col>3</xdr:col>
      <xdr:colOff>633693</xdr:colOff>
      <xdr:row>108</xdr:row>
      <xdr:rowOff>578431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79B358A-D785-4810-AC7B-E64C87483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31914353"/>
          <a:ext cx="2124075" cy="567225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D72E-ADEE-FE4F-A439-9F68D15F94D9}">
  <dimension ref="B2:T135"/>
  <sheetViews>
    <sheetView showGridLines="0" tabSelected="1" topLeftCell="A61" zoomScale="85" zoomScaleNormal="85" workbookViewId="0">
      <selection activeCell="I35" sqref="I35:J35"/>
    </sheetView>
  </sheetViews>
  <sheetFormatPr defaultColWidth="10.875" defaultRowHeight="15" x14ac:dyDescent="0.25"/>
  <cols>
    <col min="1" max="1" width="3.5" style="1" customWidth="1"/>
    <col min="2" max="2" width="8" style="1" bestFit="1" customWidth="1"/>
    <col min="3" max="20" width="12.125" style="1" customWidth="1"/>
    <col min="21" max="16384" width="10.875" style="1"/>
  </cols>
  <sheetData>
    <row r="2" spans="2:20" ht="45.95" customHeight="1" x14ac:dyDescent="0.25">
      <c r="B2" s="72"/>
      <c r="C2" s="72"/>
      <c r="D2" s="72"/>
      <c r="E2" s="73" t="s">
        <v>30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4" spans="2:20" ht="24" customHeight="1" x14ac:dyDescent="0.25">
      <c r="C4" s="2"/>
      <c r="D4" s="2"/>
      <c r="E4" s="113" t="s">
        <v>53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6" spans="2:20" ht="15.75" x14ac:dyDescent="0.25">
      <c r="B6" s="114" t="s">
        <v>0</v>
      </c>
      <c r="C6" s="115"/>
      <c r="D6" s="115"/>
      <c r="E6" s="115"/>
      <c r="F6" s="115"/>
      <c r="G6" s="116"/>
      <c r="H6" s="32"/>
      <c r="I6" s="117">
        <f ca="1">TODAY()</f>
        <v>45401</v>
      </c>
      <c r="J6" s="118"/>
      <c r="K6" s="102" t="s">
        <v>44</v>
      </c>
      <c r="L6" s="103"/>
      <c r="M6" s="103"/>
      <c r="N6" s="103"/>
      <c r="O6" s="104"/>
    </row>
    <row r="7" spans="2:20" ht="15.75" x14ac:dyDescent="0.25">
      <c r="B7" s="61" t="s">
        <v>1</v>
      </c>
      <c r="C7" s="62"/>
      <c r="D7" s="62"/>
      <c r="E7" s="62"/>
      <c r="F7" s="62"/>
      <c r="G7" s="63"/>
      <c r="H7" s="3"/>
      <c r="I7" s="119">
        <v>100</v>
      </c>
      <c r="J7" s="120"/>
      <c r="K7" s="102" t="s">
        <v>38</v>
      </c>
      <c r="L7" s="103"/>
      <c r="M7" s="103"/>
      <c r="N7" s="103"/>
      <c r="O7" s="104"/>
    </row>
    <row r="8" spans="2:20" ht="15.75" x14ac:dyDescent="0.25">
      <c r="B8" s="61" t="s">
        <v>34</v>
      </c>
      <c r="C8" s="62"/>
      <c r="D8" s="62"/>
      <c r="E8" s="62"/>
      <c r="F8" s="62"/>
      <c r="G8" s="63"/>
      <c r="H8" s="3"/>
      <c r="I8" s="100">
        <v>5</v>
      </c>
      <c r="J8" s="101"/>
      <c r="K8" s="102" t="s">
        <v>48</v>
      </c>
      <c r="L8" s="103"/>
      <c r="M8" s="103"/>
      <c r="N8" s="103"/>
      <c r="O8" s="104"/>
    </row>
    <row r="9" spans="2:20" ht="15.75" x14ac:dyDescent="0.25">
      <c r="B9" s="61" t="s">
        <v>2</v>
      </c>
      <c r="C9" s="62"/>
      <c r="D9" s="62"/>
      <c r="E9" s="62"/>
      <c r="F9" s="62"/>
      <c r="G9" s="63"/>
      <c r="H9" s="3"/>
      <c r="I9" s="64">
        <v>1E-4</v>
      </c>
      <c r="J9" s="65"/>
      <c r="K9" s="105">
        <f>I7*(1+I8*I9)</f>
        <v>100.05</v>
      </c>
      <c r="L9" s="106"/>
      <c r="M9" s="106"/>
      <c r="N9" s="106"/>
      <c r="O9" s="107"/>
    </row>
    <row r="10" spans="2:20" ht="15.75" x14ac:dyDescent="0.25">
      <c r="B10" s="61" t="s">
        <v>3</v>
      </c>
      <c r="C10" s="62"/>
      <c r="D10" s="62"/>
      <c r="E10" s="62"/>
      <c r="F10" s="62"/>
      <c r="G10" s="63"/>
      <c r="H10" s="3"/>
      <c r="I10" s="98">
        <f>ROUND(K9,2)</f>
        <v>100.05</v>
      </c>
      <c r="J10" s="99"/>
      <c r="K10" s="91"/>
      <c r="L10" s="48"/>
      <c r="M10" s="48"/>
      <c r="N10" s="48"/>
      <c r="O10" s="92"/>
    </row>
    <row r="11" spans="2:20" ht="15.75" x14ac:dyDescent="0.25">
      <c r="B11" s="61" t="s">
        <v>4</v>
      </c>
      <c r="C11" s="62"/>
      <c r="D11" s="62"/>
      <c r="E11" s="62"/>
      <c r="F11" s="62"/>
      <c r="G11" s="63"/>
      <c r="H11" s="3"/>
      <c r="I11" s="98">
        <f>I10-I7</f>
        <v>4.9999999999997158E-2</v>
      </c>
      <c r="J11" s="99"/>
      <c r="K11" s="61"/>
      <c r="L11" s="62"/>
      <c r="M11" s="62"/>
      <c r="N11" s="62"/>
      <c r="O11" s="66"/>
    </row>
    <row r="12" spans="2:20" ht="15.75" x14ac:dyDescent="0.25">
      <c r="B12" s="61" t="s">
        <v>5</v>
      </c>
      <c r="C12" s="62"/>
      <c r="D12" s="62"/>
      <c r="E12" s="62"/>
      <c r="F12" s="62"/>
      <c r="G12" s="63"/>
      <c r="H12" s="3"/>
      <c r="I12" s="64">
        <v>3.7199999999999997E-2</v>
      </c>
      <c r="J12" s="65"/>
      <c r="K12" s="61"/>
      <c r="L12" s="62"/>
      <c r="M12" s="62"/>
      <c r="N12" s="62"/>
      <c r="O12" s="66"/>
    </row>
    <row r="13" spans="2:20" ht="15.75" x14ac:dyDescent="0.25">
      <c r="B13" s="61" t="s">
        <v>33</v>
      </c>
      <c r="C13" s="62"/>
      <c r="D13" s="62"/>
      <c r="E13" s="62"/>
      <c r="F13" s="62"/>
      <c r="G13" s="63"/>
      <c r="H13" s="3"/>
      <c r="I13" s="67" t="s">
        <v>31</v>
      </c>
      <c r="J13" s="68"/>
      <c r="K13" s="61"/>
      <c r="L13" s="62"/>
      <c r="M13" s="62"/>
      <c r="N13" s="62"/>
      <c r="O13" s="66"/>
    </row>
    <row r="14" spans="2:20" ht="15.75" x14ac:dyDescent="0.25">
      <c r="B14" s="61" t="s">
        <v>32</v>
      </c>
      <c r="C14" s="62"/>
      <c r="D14" s="62"/>
      <c r="E14" s="62"/>
      <c r="F14" s="62"/>
      <c r="G14" s="63"/>
      <c r="H14" s="3"/>
      <c r="I14" s="67" t="s">
        <v>31</v>
      </c>
      <c r="J14" s="68"/>
      <c r="K14" s="61"/>
      <c r="L14" s="62"/>
      <c r="M14" s="62"/>
      <c r="N14" s="62"/>
      <c r="O14" s="66"/>
    </row>
    <row r="15" spans="2:20" ht="15.75" x14ac:dyDescent="0.25">
      <c r="B15" s="47" t="s">
        <v>36</v>
      </c>
      <c r="C15" s="48"/>
      <c r="D15" s="48"/>
      <c r="E15" s="48"/>
      <c r="F15" s="48"/>
      <c r="G15" s="48"/>
      <c r="H15" s="34"/>
      <c r="I15" s="49">
        <f>ROUND(K9,2)</f>
        <v>100.05</v>
      </c>
      <c r="J15" s="50"/>
      <c r="K15" s="69"/>
      <c r="L15" s="70"/>
      <c r="M15" s="70"/>
      <c r="N15" s="70"/>
      <c r="O15" s="71"/>
    </row>
    <row r="16" spans="2:20" ht="15.75" x14ac:dyDescent="0.25">
      <c r="B16" s="51" t="s">
        <v>6</v>
      </c>
      <c r="C16" s="52"/>
      <c r="D16" s="52"/>
      <c r="E16" s="52"/>
      <c r="F16" s="52"/>
      <c r="G16" s="53"/>
      <c r="H16" s="33"/>
      <c r="I16" s="54">
        <f ca="1">I6+I8</f>
        <v>45406</v>
      </c>
      <c r="J16" s="55"/>
      <c r="K16" s="51"/>
      <c r="L16" s="52"/>
      <c r="M16" s="52"/>
      <c r="N16" s="52"/>
      <c r="O16" s="56"/>
    </row>
    <row r="18" spans="2:20" s="4" customFormat="1" x14ac:dyDescent="0.25">
      <c r="B18" s="57" t="s">
        <v>7</v>
      </c>
      <c r="C18" s="39" t="s">
        <v>8</v>
      </c>
      <c r="D18" s="39" t="s">
        <v>9</v>
      </c>
      <c r="E18" s="39" t="s">
        <v>37</v>
      </c>
      <c r="F18" s="60" t="s">
        <v>10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39" t="s">
        <v>5</v>
      </c>
      <c r="T18" s="42" t="s">
        <v>3</v>
      </c>
    </row>
    <row r="19" spans="2:20" s="4" customFormat="1" x14ac:dyDescent="0.25">
      <c r="B19" s="58"/>
      <c r="C19" s="40"/>
      <c r="D19" s="40"/>
      <c r="E19" s="40"/>
      <c r="F19" s="40" t="s">
        <v>11</v>
      </c>
      <c r="G19" s="40" t="s">
        <v>12</v>
      </c>
      <c r="H19" s="40" t="s">
        <v>35</v>
      </c>
      <c r="I19" s="45" t="s">
        <v>13</v>
      </c>
      <c r="J19" s="45"/>
      <c r="K19" s="45"/>
      <c r="L19" s="45"/>
      <c r="M19" s="45"/>
      <c r="N19" s="45"/>
      <c r="O19" s="45"/>
      <c r="P19" s="45"/>
      <c r="Q19" s="45"/>
      <c r="R19" s="45"/>
      <c r="S19" s="40"/>
      <c r="T19" s="43"/>
    </row>
    <row r="20" spans="2:20" s="4" customFormat="1" x14ac:dyDescent="0.25">
      <c r="B20" s="58"/>
      <c r="C20" s="40"/>
      <c r="D20" s="40"/>
      <c r="E20" s="40"/>
      <c r="F20" s="40"/>
      <c r="G20" s="40"/>
      <c r="H20" s="40"/>
      <c r="I20" s="45" t="s">
        <v>14</v>
      </c>
      <c r="J20" s="45"/>
      <c r="K20" s="45"/>
      <c r="L20" s="46" t="s">
        <v>19</v>
      </c>
      <c r="M20" s="46"/>
      <c r="N20" s="45" t="s">
        <v>15</v>
      </c>
      <c r="O20" s="45"/>
      <c r="P20" s="45"/>
      <c r="Q20" s="45"/>
      <c r="R20" s="45"/>
      <c r="S20" s="40"/>
      <c r="T20" s="43"/>
    </row>
    <row r="21" spans="2:20" s="4" customFormat="1" ht="138.94999999999999" customHeight="1" x14ac:dyDescent="0.25">
      <c r="B21" s="59"/>
      <c r="C21" s="41"/>
      <c r="D21" s="41"/>
      <c r="E21" s="41"/>
      <c r="F21" s="41"/>
      <c r="G21" s="41"/>
      <c r="H21" s="41"/>
      <c r="I21" s="5" t="s">
        <v>16</v>
      </c>
      <c r="J21" s="5" t="s">
        <v>17</v>
      </c>
      <c r="K21" s="5" t="s">
        <v>18</v>
      </c>
      <c r="L21" s="5" t="s">
        <v>20</v>
      </c>
      <c r="M21" s="5" t="s">
        <v>21</v>
      </c>
      <c r="N21" s="5" t="s">
        <v>22</v>
      </c>
      <c r="O21" s="5" t="s">
        <v>23</v>
      </c>
      <c r="P21" s="5" t="s">
        <v>24</v>
      </c>
      <c r="Q21" s="5" t="s">
        <v>25</v>
      </c>
      <c r="R21" s="5" t="s">
        <v>26</v>
      </c>
      <c r="S21" s="41"/>
      <c r="T21" s="44"/>
    </row>
    <row r="22" spans="2:20" s="4" customFormat="1" x14ac:dyDescent="0.25">
      <c r="B22" s="6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  <c r="O22" s="7">
        <v>14</v>
      </c>
      <c r="P22" s="7">
        <v>15</v>
      </c>
      <c r="Q22" s="7">
        <v>16</v>
      </c>
      <c r="R22" s="7">
        <v>17</v>
      </c>
      <c r="S22" s="7">
        <v>18</v>
      </c>
      <c r="T22" s="8">
        <v>19</v>
      </c>
    </row>
    <row r="23" spans="2:20" s="4" customFormat="1" ht="15.75" x14ac:dyDescent="0.25">
      <c r="B23" s="9">
        <v>1</v>
      </c>
      <c r="C23" s="10">
        <f ca="1">I6</f>
        <v>45401</v>
      </c>
      <c r="D23" s="11" t="s">
        <v>28</v>
      </c>
      <c r="E23" s="12">
        <f>-I7</f>
        <v>-100</v>
      </c>
      <c r="F23" s="12">
        <f>$I$7</f>
        <v>100</v>
      </c>
      <c r="G23" s="11" t="s">
        <v>28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1" t="s">
        <v>28</v>
      </c>
      <c r="T23" s="14" t="s">
        <v>28</v>
      </c>
    </row>
    <row r="24" spans="2:20" s="4" customFormat="1" ht="15.75" x14ac:dyDescent="0.25">
      <c r="B24" s="15">
        <v>2</v>
      </c>
      <c r="C24" s="16">
        <f ca="1">I16</f>
        <v>45406</v>
      </c>
      <c r="D24" s="17">
        <f>I8</f>
        <v>5</v>
      </c>
      <c r="E24" s="18">
        <f>I7*(1+I8*I9)</f>
        <v>100.05</v>
      </c>
      <c r="F24" s="18">
        <f>$I$7</f>
        <v>100</v>
      </c>
      <c r="G24" s="18">
        <f>$I$11</f>
        <v>4.9999999999997158E-2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 t="s">
        <v>28</v>
      </c>
      <c r="T24" s="21" t="s">
        <v>28</v>
      </c>
    </row>
    <row r="25" spans="2:20" s="4" customFormat="1" ht="15.75" x14ac:dyDescent="0.25">
      <c r="B25" s="22" t="s">
        <v>27</v>
      </c>
      <c r="C25" s="23" t="s">
        <v>28</v>
      </c>
      <c r="D25" s="24">
        <f>I8</f>
        <v>5</v>
      </c>
      <c r="E25" s="25">
        <f>I7*(1+I8*I9)</f>
        <v>100.05</v>
      </c>
      <c r="F25" s="25">
        <f>$I$7</f>
        <v>100</v>
      </c>
      <c r="G25" s="25">
        <f>$I$11</f>
        <v>4.9999999999997158E-2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7">
        <f>I12</f>
        <v>3.7199999999999997E-2</v>
      </c>
      <c r="T25" s="28">
        <f>I10</f>
        <v>100.05</v>
      </c>
    </row>
    <row r="27" spans="2:20" ht="90" customHeight="1" x14ac:dyDescent="0.25">
      <c r="B27" s="38" t="s">
        <v>41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ht="18" x14ac:dyDescent="0.25">
      <c r="C30" s="2"/>
      <c r="D30" s="2"/>
      <c r="E30" s="113" t="s">
        <v>54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2" spans="2:20" ht="15.75" x14ac:dyDescent="0.25">
      <c r="B32" s="114" t="s">
        <v>0</v>
      </c>
      <c r="C32" s="115"/>
      <c r="D32" s="115"/>
      <c r="E32" s="115"/>
      <c r="F32" s="115"/>
      <c r="G32" s="116"/>
      <c r="H32" s="32"/>
      <c r="I32" s="117">
        <f ca="1">TODAY()</f>
        <v>45401</v>
      </c>
      <c r="J32" s="118"/>
      <c r="K32" s="102" t="s">
        <v>44</v>
      </c>
      <c r="L32" s="103"/>
      <c r="M32" s="103"/>
      <c r="N32" s="103"/>
      <c r="O32" s="104"/>
    </row>
    <row r="33" spans="2:20" ht="15.75" x14ac:dyDescent="0.25">
      <c r="B33" s="61" t="s">
        <v>1</v>
      </c>
      <c r="C33" s="62"/>
      <c r="D33" s="62"/>
      <c r="E33" s="62"/>
      <c r="F33" s="62"/>
      <c r="G33" s="63"/>
      <c r="H33" s="3"/>
      <c r="I33" s="119">
        <v>800</v>
      </c>
      <c r="J33" s="120"/>
      <c r="K33" s="102" t="s">
        <v>43</v>
      </c>
      <c r="L33" s="103"/>
      <c r="M33" s="103"/>
      <c r="N33" s="103"/>
      <c r="O33" s="104"/>
    </row>
    <row r="34" spans="2:20" ht="15.75" x14ac:dyDescent="0.25">
      <c r="B34" s="61" t="s">
        <v>34</v>
      </c>
      <c r="C34" s="62"/>
      <c r="D34" s="62"/>
      <c r="E34" s="62"/>
      <c r="F34" s="62"/>
      <c r="G34" s="63"/>
      <c r="H34" s="3"/>
      <c r="I34" s="100">
        <v>5</v>
      </c>
      <c r="J34" s="101"/>
      <c r="K34" s="102" t="s">
        <v>40</v>
      </c>
      <c r="L34" s="103"/>
      <c r="M34" s="103"/>
      <c r="N34" s="103"/>
      <c r="O34" s="104"/>
    </row>
    <row r="35" spans="2:20" ht="15.75" x14ac:dyDescent="0.25">
      <c r="B35" s="61" t="s">
        <v>2</v>
      </c>
      <c r="C35" s="62"/>
      <c r="D35" s="62"/>
      <c r="E35" s="62"/>
      <c r="F35" s="62"/>
      <c r="G35" s="63"/>
      <c r="H35" s="3"/>
      <c r="I35" s="64">
        <v>0.01</v>
      </c>
      <c r="J35" s="65"/>
      <c r="K35" s="105">
        <f>I33*(1+I34*I35)</f>
        <v>840</v>
      </c>
      <c r="L35" s="106"/>
      <c r="M35" s="106"/>
      <c r="N35" s="106"/>
      <c r="O35" s="107"/>
    </row>
    <row r="36" spans="2:20" ht="15.75" x14ac:dyDescent="0.25">
      <c r="B36" s="61" t="s">
        <v>3</v>
      </c>
      <c r="C36" s="62"/>
      <c r="D36" s="62"/>
      <c r="E36" s="62"/>
      <c r="F36" s="62"/>
      <c r="G36" s="63"/>
      <c r="H36" s="3"/>
      <c r="I36" s="98">
        <f>ROUND(K35,2)</f>
        <v>840</v>
      </c>
      <c r="J36" s="99"/>
      <c r="K36" s="61"/>
      <c r="L36" s="62"/>
      <c r="M36" s="62"/>
      <c r="N36" s="62"/>
      <c r="O36" s="66"/>
    </row>
    <row r="37" spans="2:20" ht="15.75" x14ac:dyDescent="0.25">
      <c r="B37" s="61" t="s">
        <v>4</v>
      </c>
      <c r="C37" s="62"/>
      <c r="D37" s="62"/>
      <c r="E37" s="62"/>
      <c r="F37" s="62"/>
      <c r="G37" s="63"/>
      <c r="H37" s="3"/>
      <c r="I37" s="98">
        <f>I36-I33</f>
        <v>40</v>
      </c>
      <c r="J37" s="99"/>
      <c r="K37" s="61"/>
      <c r="L37" s="62"/>
      <c r="M37" s="62"/>
      <c r="N37" s="62"/>
      <c r="O37" s="66"/>
    </row>
    <row r="38" spans="2:20" ht="15.75" x14ac:dyDescent="0.25">
      <c r="B38" s="61" t="s">
        <v>5</v>
      </c>
      <c r="C38" s="62"/>
      <c r="D38" s="62"/>
      <c r="E38" s="62"/>
      <c r="F38" s="62"/>
      <c r="G38" s="63"/>
      <c r="H38" s="3"/>
      <c r="I38" s="64">
        <f ca="1">XIRR(E49:E50,C49:C50)</f>
        <v>34.222390937805173</v>
      </c>
      <c r="J38" s="65"/>
      <c r="K38" s="61"/>
      <c r="L38" s="62"/>
      <c r="M38" s="62"/>
      <c r="N38" s="62"/>
      <c r="O38" s="66"/>
    </row>
    <row r="39" spans="2:20" ht="15.75" x14ac:dyDescent="0.25">
      <c r="B39" s="61" t="s">
        <v>33</v>
      </c>
      <c r="C39" s="62"/>
      <c r="D39" s="62"/>
      <c r="E39" s="62"/>
      <c r="F39" s="62"/>
      <c r="G39" s="63"/>
      <c r="H39" s="3"/>
      <c r="I39" s="67" t="s">
        <v>31</v>
      </c>
      <c r="J39" s="68"/>
      <c r="K39" s="69"/>
      <c r="L39" s="70"/>
      <c r="M39" s="70"/>
      <c r="N39" s="70"/>
      <c r="O39" s="71"/>
    </row>
    <row r="40" spans="2:20" ht="15.75" x14ac:dyDescent="0.25">
      <c r="B40" s="61" t="s">
        <v>32</v>
      </c>
      <c r="C40" s="62"/>
      <c r="D40" s="62"/>
      <c r="E40" s="62"/>
      <c r="F40" s="62"/>
      <c r="G40" s="63"/>
      <c r="H40" s="3"/>
      <c r="I40" s="67" t="s">
        <v>31</v>
      </c>
      <c r="J40" s="68"/>
      <c r="K40" s="69"/>
      <c r="L40" s="70"/>
      <c r="M40" s="70"/>
      <c r="N40" s="70"/>
      <c r="O40" s="71"/>
    </row>
    <row r="41" spans="2:20" ht="15.75" x14ac:dyDescent="0.25">
      <c r="B41" s="47" t="s">
        <v>36</v>
      </c>
      <c r="C41" s="48"/>
      <c r="D41" s="48"/>
      <c r="E41" s="48"/>
      <c r="F41" s="48"/>
      <c r="G41" s="48"/>
      <c r="H41" s="34"/>
      <c r="I41" s="49">
        <f>ROUND(K35,2)</f>
        <v>840</v>
      </c>
      <c r="J41" s="50"/>
      <c r="K41" s="35"/>
      <c r="L41" s="36"/>
      <c r="M41" s="36"/>
      <c r="N41" s="36"/>
      <c r="O41" s="37"/>
    </row>
    <row r="42" spans="2:20" ht="15.75" x14ac:dyDescent="0.25">
      <c r="B42" s="51" t="s">
        <v>6</v>
      </c>
      <c r="C42" s="52"/>
      <c r="D42" s="52"/>
      <c r="E42" s="52"/>
      <c r="F42" s="52"/>
      <c r="G42" s="53"/>
      <c r="H42" s="33"/>
      <c r="I42" s="54">
        <f ca="1">I32+I34</f>
        <v>45406</v>
      </c>
      <c r="J42" s="55"/>
      <c r="K42" s="51"/>
      <c r="L42" s="52"/>
      <c r="M42" s="52"/>
      <c r="N42" s="52"/>
      <c r="O42" s="56"/>
    </row>
    <row r="44" spans="2:20" x14ac:dyDescent="0.25">
      <c r="B44" s="57" t="s">
        <v>7</v>
      </c>
      <c r="C44" s="39" t="s">
        <v>8</v>
      </c>
      <c r="D44" s="39" t="s">
        <v>9</v>
      </c>
      <c r="E44" s="39" t="s">
        <v>37</v>
      </c>
      <c r="F44" s="60" t="s">
        <v>10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39" t="s">
        <v>5</v>
      </c>
      <c r="T44" s="42" t="s">
        <v>3</v>
      </c>
    </row>
    <row r="45" spans="2:20" x14ac:dyDescent="0.25">
      <c r="B45" s="58"/>
      <c r="C45" s="40"/>
      <c r="D45" s="40"/>
      <c r="E45" s="40"/>
      <c r="F45" s="40" t="s">
        <v>11</v>
      </c>
      <c r="G45" s="40" t="s">
        <v>12</v>
      </c>
      <c r="H45" s="40" t="s">
        <v>35</v>
      </c>
      <c r="I45" s="45" t="s">
        <v>13</v>
      </c>
      <c r="J45" s="45"/>
      <c r="K45" s="45"/>
      <c r="L45" s="45"/>
      <c r="M45" s="45"/>
      <c r="N45" s="45"/>
      <c r="O45" s="45"/>
      <c r="P45" s="45"/>
      <c r="Q45" s="45"/>
      <c r="R45" s="45"/>
      <c r="S45" s="40"/>
      <c r="T45" s="43"/>
    </row>
    <row r="46" spans="2:20" x14ac:dyDescent="0.25">
      <c r="B46" s="58"/>
      <c r="C46" s="40"/>
      <c r="D46" s="40"/>
      <c r="E46" s="40"/>
      <c r="F46" s="40"/>
      <c r="G46" s="40"/>
      <c r="H46" s="40"/>
      <c r="I46" s="45" t="s">
        <v>14</v>
      </c>
      <c r="J46" s="45"/>
      <c r="K46" s="45"/>
      <c r="L46" s="46" t="s">
        <v>19</v>
      </c>
      <c r="M46" s="46"/>
      <c r="N46" s="45" t="s">
        <v>15</v>
      </c>
      <c r="O46" s="45"/>
      <c r="P46" s="45"/>
      <c r="Q46" s="45"/>
      <c r="R46" s="45"/>
      <c r="S46" s="40"/>
      <c r="T46" s="43"/>
    </row>
    <row r="47" spans="2:20" ht="138.94999999999999" customHeight="1" x14ac:dyDescent="0.25">
      <c r="B47" s="59"/>
      <c r="C47" s="41"/>
      <c r="D47" s="41"/>
      <c r="E47" s="41"/>
      <c r="F47" s="41"/>
      <c r="G47" s="41"/>
      <c r="H47" s="41"/>
      <c r="I47" s="5" t="s">
        <v>16</v>
      </c>
      <c r="J47" s="5" t="s">
        <v>17</v>
      </c>
      <c r="K47" s="5" t="s">
        <v>18</v>
      </c>
      <c r="L47" s="5" t="s">
        <v>20</v>
      </c>
      <c r="M47" s="5" t="s">
        <v>21</v>
      </c>
      <c r="N47" s="5" t="s">
        <v>22</v>
      </c>
      <c r="O47" s="5" t="s">
        <v>23</v>
      </c>
      <c r="P47" s="5" t="s">
        <v>24</v>
      </c>
      <c r="Q47" s="5" t="s">
        <v>25</v>
      </c>
      <c r="R47" s="5" t="s">
        <v>26</v>
      </c>
      <c r="S47" s="41"/>
      <c r="T47" s="44"/>
    </row>
    <row r="48" spans="2:20" x14ac:dyDescent="0.25">
      <c r="B48" s="6">
        <v>1</v>
      </c>
      <c r="C48" s="7">
        <v>2</v>
      </c>
      <c r="D48" s="7">
        <v>3</v>
      </c>
      <c r="E48" s="7">
        <v>4</v>
      </c>
      <c r="F48" s="7">
        <v>5</v>
      </c>
      <c r="G48" s="7">
        <v>6</v>
      </c>
      <c r="H48" s="7">
        <v>7</v>
      </c>
      <c r="I48" s="7">
        <v>8</v>
      </c>
      <c r="J48" s="7">
        <v>9</v>
      </c>
      <c r="K48" s="7">
        <v>10</v>
      </c>
      <c r="L48" s="7">
        <v>11</v>
      </c>
      <c r="M48" s="7">
        <v>12</v>
      </c>
      <c r="N48" s="7">
        <v>13</v>
      </c>
      <c r="O48" s="7">
        <v>14</v>
      </c>
      <c r="P48" s="7">
        <v>15</v>
      </c>
      <c r="Q48" s="7">
        <v>16</v>
      </c>
      <c r="R48" s="7">
        <v>17</v>
      </c>
      <c r="S48" s="7">
        <v>18</v>
      </c>
      <c r="T48" s="8">
        <v>19</v>
      </c>
    </row>
    <row r="49" spans="2:20" s="31" customFormat="1" ht="15.75" x14ac:dyDescent="0.25">
      <c r="B49" s="9">
        <v>1</v>
      </c>
      <c r="C49" s="10">
        <f ca="1">I32</f>
        <v>45401</v>
      </c>
      <c r="D49" s="11" t="s">
        <v>28</v>
      </c>
      <c r="E49" s="12">
        <f>-I33</f>
        <v>-800</v>
      </c>
      <c r="F49" s="12">
        <f>I33</f>
        <v>800</v>
      </c>
      <c r="G49" s="11" t="s">
        <v>28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1" t="s">
        <v>28</v>
      </c>
      <c r="T49" s="14" t="s">
        <v>28</v>
      </c>
    </row>
    <row r="50" spans="2:20" s="31" customFormat="1" ht="15.75" x14ac:dyDescent="0.25">
      <c r="B50" s="15">
        <v>2</v>
      </c>
      <c r="C50" s="16">
        <f ca="1">I42</f>
        <v>45406</v>
      </c>
      <c r="D50" s="17">
        <f>I34</f>
        <v>5</v>
      </c>
      <c r="E50" s="18">
        <f>I33*(1+I34*I35)</f>
        <v>840</v>
      </c>
      <c r="F50" s="18">
        <f>I33</f>
        <v>800</v>
      </c>
      <c r="G50" s="18">
        <f>I37</f>
        <v>40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20" t="s">
        <v>28</v>
      </c>
      <c r="T50" s="21" t="s">
        <v>28</v>
      </c>
    </row>
    <row r="51" spans="2:20" s="31" customFormat="1" ht="15.75" x14ac:dyDescent="0.25">
      <c r="B51" s="22" t="s">
        <v>27</v>
      </c>
      <c r="C51" s="23" t="s">
        <v>28</v>
      </c>
      <c r="D51" s="24">
        <f>I34</f>
        <v>5</v>
      </c>
      <c r="E51" s="25">
        <f>I33*(1+I34*I35)</f>
        <v>840</v>
      </c>
      <c r="F51" s="25">
        <f>I33</f>
        <v>800</v>
      </c>
      <c r="G51" s="25">
        <f>I37</f>
        <v>40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7">
        <f ca="1">I38</f>
        <v>34.222390937805173</v>
      </c>
      <c r="T51" s="28">
        <f>I36</f>
        <v>840</v>
      </c>
    </row>
    <row r="53" spans="2:20" ht="90" customHeight="1" x14ac:dyDescent="0.25">
      <c r="B53" s="38" t="s">
        <v>41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2:20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2:20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18" x14ac:dyDescent="0.25">
      <c r="C56" s="2"/>
      <c r="D56" s="2"/>
      <c r="E56" s="113" t="s">
        <v>51</v>
      </c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8" spans="2:20" ht="15.75" x14ac:dyDescent="0.25">
      <c r="B58" s="114" t="s">
        <v>0</v>
      </c>
      <c r="C58" s="115"/>
      <c r="D58" s="115"/>
      <c r="E58" s="115"/>
      <c r="F58" s="115"/>
      <c r="G58" s="116"/>
      <c r="H58" s="32"/>
      <c r="I58" s="117">
        <f ca="1">TODAY()</f>
        <v>45401</v>
      </c>
      <c r="J58" s="118"/>
      <c r="K58" s="102" t="s">
        <v>44</v>
      </c>
      <c r="L58" s="103"/>
      <c r="M58" s="103"/>
      <c r="N58" s="103"/>
      <c r="O58" s="104"/>
    </row>
    <row r="59" spans="2:20" ht="15.75" x14ac:dyDescent="0.25">
      <c r="B59" s="61" t="s">
        <v>1</v>
      </c>
      <c r="C59" s="62"/>
      <c r="D59" s="62"/>
      <c r="E59" s="62"/>
      <c r="F59" s="62"/>
      <c r="G59" s="63"/>
      <c r="H59" s="3"/>
      <c r="I59" s="119">
        <v>800</v>
      </c>
      <c r="J59" s="120"/>
      <c r="K59" s="102" t="s">
        <v>39</v>
      </c>
      <c r="L59" s="103"/>
      <c r="M59" s="103"/>
      <c r="N59" s="103"/>
      <c r="O59" s="104"/>
    </row>
    <row r="60" spans="2:20" ht="15.75" x14ac:dyDescent="0.25">
      <c r="B60" s="61" t="s">
        <v>34</v>
      </c>
      <c r="C60" s="62"/>
      <c r="D60" s="62"/>
      <c r="E60" s="62"/>
      <c r="F60" s="62"/>
      <c r="G60" s="63"/>
      <c r="H60" s="3"/>
      <c r="I60" s="100">
        <v>11</v>
      </c>
      <c r="J60" s="101"/>
      <c r="K60" s="102" t="s">
        <v>52</v>
      </c>
      <c r="L60" s="103"/>
      <c r="M60" s="103"/>
      <c r="N60" s="103"/>
      <c r="O60" s="104"/>
    </row>
    <row r="61" spans="2:20" ht="15.75" x14ac:dyDescent="0.25">
      <c r="B61" s="61" t="s">
        <v>2</v>
      </c>
      <c r="C61" s="62"/>
      <c r="D61" s="62"/>
      <c r="E61" s="62"/>
      <c r="F61" s="62"/>
      <c r="G61" s="63"/>
      <c r="H61" s="3"/>
      <c r="I61" s="64">
        <v>0.01</v>
      </c>
      <c r="J61" s="65"/>
      <c r="K61" s="105">
        <f>I59*(1+I60*I61)</f>
        <v>888.00000000000011</v>
      </c>
      <c r="L61" s="106"/>
      <c r="M61" s="106"/>
      <c r="N61" s="106"/>
      <c r="O61" s="107"/>
    </row>
    <row r="62" spans="2:20" ht="15.75" x14ac:dyDescent="0.25">
      <c r="B62" s="61" t="s">
        <v>3</v>
      </c>
      <c r="C62" s="62"/>
      <c r="D62" s="62"/>
      <c r="E62" s="62"/>
      <c r="F62" s="62"/>
      <c r="G62" s="63"/>
      <c r="H62" s="3"/>
      <c r="I62" s="98">
        <f>ROUND(K61,2)</f>
        <v>888</v>
      </c>
      <c r="J62" s="99"/>
      <c r="K62" s="61"/>
      <c r="L62" s="62"/>
      <c r="M62" s="62"/>
      <c r="N62" s="62"/>
      <c r="O62" s="66"/>
    </row>
    <row r="63" spans="2:20" ht="15.75" x14ac:dyDescent="0.25">
      <c r="B63" s="61" t="s">
        <v>4</v>
      </c>
      <c r="C63" s="62"/>
      <c r="D63" s="62"/>
      <c r="E63" s="62"/>
      <c r="F63" s="62"/>
      <c r="G63" s="63"/>
      <c r="H63" s="3"/>
      <c r="I63" s="98">
        <f>I62-I59</f>
        <v>88</v>
      </c>
      <c r="J63" s="99"/>
      <c r="K63" s="61"/>
      <c r="L63" s="62"/>
      <c r="M63" s="62"/>
      <c r="N63" s="62"/>
      <c r="O63" s="66"/>
    </row>
    <row r="64" spans="2:20" ht="15.75" x14ac:dyDescent="0.25">
      <c r="B64" s="61" t="s">
        <v>5</v>
      </c>
      <c r="C64" s="62"/>
      <c r="D64" s="62"/>
      <c r="E64" s="62"/>
      <c r="F64" s="62"/>
      <c r="G64" s="63"/>
      <c r="H64" s="3"/>
      <c r="I64" s="64">
        <f ca="1">XIRR(E75:E76,C75:C76)</f>
        <v>30.907945442199708</v>
      </c>
      <c r="J64" s="65"/>
      <c r="K64" s="61"/>
      <c r="L64" s="62"/>
      <c r="M64" s="62"/>
      <c r="N64" s="62"/>
      <c r="O64" s="66"/>
    </row>
    <row r="65" spans="2:20" ht="15.75" x14ac:dyDescent="0.25">
      <c r="B65" s="61" t="s">
        <v>33</v>
      </c>
      <c r="C65" s="62"/>
      <c r="D65" s="62"/>
      <c r="E65" s="62"/>
      <c r="F65" s="62"/>
      <c r="G65" s="63"/>
      <c r="H65" s="3"/>
      <c r="I65" s="67" t="s">
        <v>31</v>
      </c>
      <c r="J65" s="68"/>
      <c r="K65" s="69"/>
      <c r="L65" s="70"/>
      <c r="M65" s="70"/>
      <c r="N65" s="70"/>
      <c r="O65" s="71"/>
    </row>
    <row r="66" spans="2:20" ht="15.75" x14ac:dyDescent="0.25">
      <c r="B66" s="61" t="s">
        <v>32</v>
      </c>
      <c r="C66" s="62"/>
      <c r="D66" s="62"/>
      <c r="E66" s="62"/>
      <c r="F66" s="62"/>
      <c r="G66" s="63"/>
      <c r="H66" s="3"/>
      <c r="I66" s="67" t="s">
        <v>31</v>
      </c>
      <c r="J66" s="68"/>
      <c r="K66" s="69"/>
      <c r="L66" s="70"/>
      <c r="M66" s="70"/>
      <c r="N66" s="70"/>
      <c r="O66" s="71"/>
    </row>
    <row r="67" spans="2:20" ht="15.75" x14ac:dyDescent="0.25">
      <c r="B67" s="47" t="s">
        <v>36</v>
      </c>
      <c r="C67" s="48"/>
      <c r="D67" s="48"/>
      <c r="E67" s="48"/>
      <c r="F67" s="48"/>
      <c r="G67" s="48"/>
      <c r="H67" s="34"/>
      <c r="I67" s="49">
        <f>ROUND(K61,2)</f>
        <v>888</v>
      </c>
      <c r="J67" s="50"/>
      <c r="K67" s="35"/>
      <c r="L67" s="36"/>
      <c r="M67" s="36"/>
      <c r="N67" s="36"/>
      <c r="O67" s="37"/>
    </row>
    <row r="68" spans="2:20" ht="15.75" x14ac:dyDescent="0.25">
      <c r="B68" s="51" t="s">
        <v>6</v>
      </c>
      <c r="C68" s="52"/>
      <c r="D68" s="52"/>
      <c r="E68" s="52"/>
      <c r="F68" s="52"/>
      <c r="G68" s="53"/>
      <c r="H68" s="33"/>
      <c r="I68" s="54">
        <f ca="1">I58+I60</f>
        <v>45412</v>
      </c>
      <c r="J68" s="55"/>
      <c r="K68" s="51"/>
      <c r="L68" s="52"/>
      <c r="M68" s="52"/>
      <c r="N68" s="52"/>
      <c r="O68" s="56"/>
    </row>
    <row r="70" spans="2:20" x14ac:dyDescent="0.25">
      <c r="B70" s="57" t="s">
        <v>7</v>
      </c>
      <c r="C70" s="39" t="s">
        <v>8</v>
      </c>
      <c r="D70" s="39" t="s">
        <v>9</v>
      </c>
      <c r="E70" s="39" t="s">
        <v>37</v>
      </c>
      <c r="F70" s="60" t="s">
        <v>10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39" t="s">
        <v>5</v>
      </c>
      <c r="T70" s="42" t="s">
        <v>3</v>
      </c>
    </row>
    <row r="71" spans="2:20" x14ac:dyDescent="0.25">
      <c r="B71" s="58"/>
      <c r="C71" s="40"/>
      <c r="D71" s="40"/>
      <c r="E71" s="40"/>
      <c r="F71" s="40" t="s">
        <v>11</v>
      </c>
      <c r="G71" s="40" t="s">
        <v>12</v>
      </c>
      <c r="H71" s="40" t="s">
        <v>35</v>
      </c>
      <c r="I71" s="45" t="s">
        <v>13</v>
      </c>
      <c r="J71" s="45"/>
      <c r="K71" s="45"/>
      <c r="L71" s="45"/>
      <c r="M71" s="45"/>
      <c r="N71" s="45"/>
      <c r="O71" s="45"/>
      <c r="P71" s="45"/>
      <c r="Q71" s="45"/>
      <c r="R71" s="45"/>
      <c r="S71" s="40"/>
      <c r="T71" s="43"/>
    </row>
    <row r="72" spans="2:20" x14ac:dyDescent="0.25">
      <c r="B72" s="58"/>
      <c r="C72" s="40"/>
      <c r="D72" s="40"/>
      <c r="E72" s="40"/>
      <c r="F72" s="40"/>
      <c r="G72" s="40"/>
      <c r="H72" s="40"/>
      <c r="I72" s="45" t="s">
        <v>14</v>
      </c>
      <c r="J72" s="45"/>
      <c r="K72" s="45"/>
      <c r="L72" s="46" t="s">
        <v>19</v>
      </c>
      <c r="M72" s="46"/>
      <c r="N72" s="45" t="s">
        <v>15</v>
      </c>
      <c r="O72" s="45"/>
      <c r="P72" s="45"/>
      <c r="Q72" s="45"/>
      <c r="R72" s="45"/>
      <c r="S72" s="40"/>
      <c r="T72" s="43"/>
    </row>
    <row r="73" spans="2:20" ht="138.94999999999999" customHeight="1" x14ac:dyDescent="0.25">
      <c r="B73" s="59"/>
      <c r="C73" s="41"/>
      <c r="D73" s="41"/>
      <c r="E73" s="41"/>
      <c r="F73" s="41"/>
      <c r="G73" s="41"/>
      <c r="H73" s="41"/>
      <c r="I73" s="5" t="s">
        <v>16</v>
      </c>
      <c r="J73" s="5" t="s">
        <v>17</v>
      </c>
      <c r="K73" s="5" t="s">
        <v>18</v>
      </c>
      <c r="L73" s="5" t="s">
        <v>20</v>
      </c>
      <c r="M73" s="5" t="s">
        <v>21</v>
      </c>
      <c r="N73" s="5" t="s">
        <v>22</v>
      </c>
      <c r="O73" s="5" t="s">
        <v>23</v>
      </c>
      <c r="P73" s="5" t="s">
        <v>24</v>
      </c>
      <c r="Q73" s="5" t="s">
        <v>25</v>
      </c>
      <c r="R73" s="5" t="s">
        <v>26</v>
      </c>
      <c r="S73" s="41"/>
      <c r="T73" s="44"/>
    </row>
    <row r="74" spans="2:20" x14ac:dyDescent="0.25">
      <c r="B74" s="6">
        <v>1</v>
      </c>
      <c r="C74" s="7">
        <v>2</v>
      </c>
      <c r="D74" s="7">
        <v>3</v>
      </c>
      <c r="E74" s="7">
        <v>4</v>
      </c>
      <c r="F74" s="7">
        <v>5</v>
      </c>
      <c r="G74" s="7">
        <v>6</v>
      </c>
      <c r="H74" s="7">
        <v>7</v>
      </c>
      <c r="I74" s="7">
        <v>8</v>
      </c>
      <c r="J74" s="7">
        <v>9</v>
      </c>
      <c r="K74" s="7">
        <v>10</v>
      </c>
      <c r="L74" s="7">
        <v>11</v>
      </c>
      <c r="M74" s="7">
        <v>12</v>
      </c>
      <c r="N74" s="7">
        <v>13</v>
      </c>
      <c r="O74" s="7">
        <v>14</v>
      </c>
      <c r="P74" s="7">
        <v>15</v>
      </c>
      <c r="Q74" s="7">
        <v>16</v>
      </c>
      <c r="R74" s="7">
        <v>17</v>
      </c>
      <c r="S74" s="7">
        <v>18</v>
      </c>
      <c r="T74" s="8">
        <v>19</v>
      </c>
    </row>
    <row r="75" spans="2:20" s="31" customFormat="1" ht="15.75" x14ac:dyDescent="0.25">
      <c r="B75" s="9">
        <v>1</v>
      </c>
      <c r="C75" s="10">
        <f ca="1">I58</f>
        <v>45401</v>
      </c>
      <c r="D75" s="11" t="s">
        <v>28</v>
      </c>
      <c r="E75" s="12">
        <f>-I59</f>
        <v>-800</v>
      </c>
      <c r="F75" s="12">
        <f>I59</f>
        <v>800</v>
      </c>
      <c r="G75" s="11" t="s">
        <v>28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1" t="s">
        <v>28</v>
      </c>
      <c r="T75" s="14" t="s">
        <v>28</v>
      </c>
    </row>
    <row r="76" spans="2:20" s="31" customFormat="1" ht="15.75" x14ac:dyDescent="0.25">
      <c r="B76" s="15">
        <v>2</v>
      </c>
      <c r="C76" s="16">
        <f ca="1">I68</f>
        <v>45412</v>
      </c>
      <c r="D76" s="17">
        <f>I60</f>
        <v>11</v>
      </c>
      <c r="E76" s="18">
        <f>I59*(1+I60*I61)</f>
        <v>888.00000000000011</v>
      </c>
      <c r="F76" s="18">
        <f>I59</f>
        <v>800</v>
      </c>
      <c r="G76" s="18">
        <f>I63</f>
        <v>88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20" t="s">
        <v>28</v>
      </c>
      <c r="T76" s="21" t="s">
        <v>28</v>
      </c>
    </row>
    <row r="77" spans="2:20" s="31" customFormat="1" ht="15.75" x14ac:dyDescent="0.25">
      <c r="B77" s="22" t="s">
        <v>27</v>
      </c>
      <c r="C77" s="23" t="s">
        <v>28</v>
      </c>
      <c r="D77" s="24">
        <f>I60</f>
        <v>11</v>
      </c>
      <c r="E77" s="25">
        <f>I59*(1+I60*I61)</f>
        <v>888.00000000000011</v>
      </c>
      <c r="F77" s="25">
        <f>I59</f>
        <v>800</v>
      </c>
      <c r="G77" s="25">
        <f>I63</f>
        <v>88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7">
        <f ca="1">I64</f>
        <v>30.907945442199708</v>
      </c>
      <c r="T77" s="28">
        <f>I62</f>
        <v>888</v>
      </c>
    </row>
    <row r="79" spans="2:20" ht="90" customHeight="1" x14ac:dyDescent="0.25">
      <c r="B79" s="38" t="s">
        <v>41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1" spans="2:20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2:20" ht="18" x14ac:dyDescent="0.25">
      <c r="C82" s="2"/>
      <c r="D82" s="2"/>
      <c r="E82" s="113" t="s">
        <v>50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4" spans="2:20" ht="15.75" x14ac:dyDescent="0.25">
      <c r="B84" s="114" t="s">
        <v>0</v>
      </c>
      <c r="C84" s="115"/>
      <c r="D84" s="115"/>
      <c r="E84" s="115"/>
      <c r="F84" s="115"/>
      <c r="G84" s="116"/>
      <c r="H84" s="32"/>
      <c r="I84" s="117">
        <f ca="1">TODAY()</f>
        <v>45401</v>
      </c>
      <c r="J84" s="118"/>
      <c r="K84" s="102" t="s">
        <v>45</v>
      </c>
      <c r="L84" s="103"/>
      <c r="M84" s="103"/>
      <c r="N84" s="103"/>
      <c r="O84" s="104"/>
    </row>
    <row r="85" spans="2:20" ht="15.75" x14ac:dyDescent="0.25">
      <c r="B85" s="61" t="s">
        <v>1</v>
      </c>
      <c r="C85" s="62"/>
      <c r="D85" s="62"/>
      <c r="E85" s="62"/>
      <c r="F85" s="62"/>
      <c r="G85" s="63"/>
      <c r="H85" s="3"/>
      <c r="I85" s="119">
        <v>8000</v>
      </c>
      <c r="J85" s="120"/>
      <c r="K85" s="102" t="s">
        <v>46</v>
      </c>
      <c r="L85" s="103"/>
      <c r="M85" s="103"/>
      <c r="N85" s="103"/>
      <c r="O85" s="104"/>
    </row>
    <row r="86" spans="2:20" ht="15.75" x14ac:dyDescent="0.25">
      <c r="B86" s="61" t="s">
        <v>34</v>
      </c>
      <c r="C86" s="62"/>
      <c r="D86" s="62"/>
      <c r="E86" s="62"/>
      <c r="F86" s="62"/>
      <c r="G86" s="63"/>
      <c r="H86" s="3"/>
      <c r="I86" s="100">
        <v>30</v>
      </c>
      <c r="J86" s="101"/>
      <c r="K86" s="102" t="s">
        <v>40</v>
      </c>
      <c r="L86" s="103"/>
      <c r="M86" s="103"/>
      <c r="N86" s="103"/>
      <c r="O86" s="104"/>
    </row>
    <row r="87" spans="2:20" ht="15.75" x14ac:dyDescent="0.25">
      <c r="B87" s="61" t="s">
        <v>2</v>
      </c>
      <c r="C87" s="62"/>
      <c r="D87" s="62"/>
      <c r="E87" s="62"/>
      <c r="F87" s="62"/>
      <c r="G87" s="63"/>
      <c r="H87" s="3"/>
      <c r="I87" s="64">
        <f>1.5%-(1.5%-1.5%*(100%-I88))</f>
        <v>1.4999999999999999E-2</v>
      </c>
      <c r="J87" s="65"/>
      <c r="K87" s="105">
        <f>I85*(1+I86*I87)</f>
        <v>11600</v>
      </c>
      <c r="L87" s="106"/>
      <c r="M87" s="106"/>
      <c r="N87" s="106"/>
      <c r="O87" s="107"/>
    </row>
    <row r="88" spans="2:20" ht="15.75" x14ac:dyDescent="0.25">
      <c r="B88" s="61" t="s">
        <v>42</v>
      </c>
      <c r="C88" s="62"/>
      <c r="D88" s="62"/>
      <c r="E88" s="62"/>
      <c r="F88" s="62"/>
      <c r="G88" s="63"/>
      <c r="H88" s="3"/>
      <c r="I88" s="121">
        <v>0</v>
      </c>
      <c r="J88" s="122"/>
      <c r="K88" s="105">
        <f>I86*(1+I87*I88)</f>
        <v>30</v>
      </c>
      <c r="L88" s="106"/>
      <c r="M88" s="106"/>
      <c r="N88" s="106"/>
      <c r="O88" s="107"/>
    </row>
    <row r="89" spans="2:20" ht="15.75" x14ac:dyDescent="0.25">
      <c r="B89" s="61" t="s">
        <v>3</v>
      </c>
      <c r="C89" s="62"/>
      <c r="D89" s="62"/>
      <c r="E89" s="62"/>
      <c r="F89" s="62"/>
      <c r="G89" s="63"/>
      <c r="H89" s="3"/>
      <c r="I89" s="98">
        <f>ROUND(K87,2)</f>
        <v>11600</v>
      </c>
      <c r="J89" s="99"/>
      <c r="K89" s="61"/>
      <c r="L89" s="62"/>
      <c r="M89" s="62"/>
      <c r="N89" s="62"/>
      <c r="O89" s="66"/>
    </row>
    <row r="90" spans="2:20" ht="15.75" x14ac:dyDescent="0.25">
      <c r="B90" s="61" t="s">
        <v>4</v>
      </c>
      <c r="C90" s="62"/>
      <c r="D90" s="62"/>
      <c r="E90" s="62"/>
      <c r="F90" s="62"/>
      <c r="G90" s="63"/>
      <c r="H90" s="3"/>
      <c r="I90" s="98">
        <f>I89-I85</f>
        <v>3600</v>
      </c>
      <c r="J90" s="99"/>
      <c r="K90" s="61"/>
      <c r="L90" s="62"/>
      <c r="M90" s="62"/>
      <c r="N90" s="62"/>
      <c r="O90" s="66"/>
    </row>
    <row r="91" spans="2:20" ht="15.75" x14ac:dyDescent="0.25">
      <c r="B91" s="61" t="s">
        <v>5</v>
      </c>
      <c r="C91" s="62"/>
      <c r="D91" s="62"/>
      <c r="E91" s="62"/>
      <c r="F91" s="62"/>
      <c r="G91" s="63"/>
      <c r="H91" s="3"/>
      <c r="I91" s="64">
        <f ca="1">XIRR(E102:E103,C102:C103)</f>
        <v>90.898979949951169</v>
      </c>
      <c r="J91" s="65"/>
      <c r="K91" s="61"/>
      <c r="L91" s="62"/>
      <c r="M91" s="62"/>
      <c r="N91" s="62"/>
      <c r="O91" s="66"/>
    </row>
    <row r="92" spans="2:20" ht="15.75" x14ac:dyDescent="0.25">
      <c r="B92" s="61" t="s">
        <v>33</v>
      </c>
      <c r="C92" s="62"/>
      <c r="D92" s="62"/>
      <c r="E92" s="62"/>
      <c r="F92" s="62"/>
      <c r="G92" s="63"/>
      <c r="H92" s="3"/>
      <c r="I92" s="67" t="s">
        <v>31</v>
      </c>
      <c r="J92" s="68"/>
      <c r="K92" s="69"/>
      <c r="L92" s="70"/>
      <c r="M92" s="70"/>
      <c r="N92" s="70"/>
      <c r="O92" s="71"/>
    </row>
    <row r="93" spans="2:20" ht="15.75" x14ac:dyDescent="0.25">
      <c r="B93" s="61" t="s">
        <v>32</v>
      </c>
      <c r="C93" s="62"/>
      <c r="D93" s="62"/>
      <c r="E93" s="62"/>
      <c r="F93" s="62"/>
      <c r="G93" s="63"/>
      <c r="H93" s="3"/>
      <c r="I93" s="67" t="s">
        <v>31</v>
      </c>
      <c r="J93" s="68"/>
      <c r="K93" s="69"/>
      <c r="L93" s="70"/>
      <c r="M93" s="70"/>
      <c r="N93" s="70"/>
      <c r="O93" s="71"/>
    </row>
    <row r="94" spans="2:20" ht="15.75" x14ac:dyDescent="0.25">
      <c r="B94" s="47" t="s">
        <v>36</v>
      </c>
      <c r="C94" s="48"/>
      <c r="D94" s="48"/>
      <c r="E94" s="48"/>
      <c r="F94" s="48"/>
      <c r="G94" s="48"/>
      <c r="H94" s="34"/>
      <c r="I94" s="49">
        <f>ROUND(K87,2)</f>
        <v>11600</v>
      </c>
      <c r="J94" s="50"/>
      <c r="K94" s="35"/>
      <c r="L94" s="36"/>
      <c r="M94" s="36"/>
      <c r="N94" s="36"/>
      <c r="O94" s="37"/>
    </row>
    <row r="95" spans="2:20" ht="15.75" x14ac:dyDescent="0.25">
      <c r="B95" s="51" t="s">
        <v>6</v>
      </c>
      <c r="C95" s="52"/>
      <c r="D95" s="52"/>
      <c r="E95" s="52"/>
      <c r="F95" s="52"/>
      <c r="G95" s="53"/>
      <c r="H95" s="33"/>
      <c r="I95" s="54">
        <f ca="1">I84+I86</f>
        <v>45431</v>
      </c>
      <c r="J95" s="55"/>
      <c r="K95" s="51"/>
      <c r="L95" s="52"/>
      <c r="M95" s="52"/>
      <c r="N95" s="52"/>
      <c r="O95" s="56"/>
    </row>
    <row r="97" spans="2:20" x14ac:dyDescent="0.25">
      <c r="B97" s="57" t="s">
        <v>7</v>
      </c>
      <c r="C97" s="39" t="s">
        <v>8</v>
      </c>
      <c r="D97" s="39" t="s">
        <v>9</v>
      </c>
      <c r="E97" s="39" t="s">
        <v>37</v>
      </c>
      <c r="F97" s="60" t="s">
        <v>10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39" t="s">
        <v>5</v>
      </c>
      <c r="T97" s="42" t="s">
        <v>3</v>
      </c>
    </row>
    <row r="98" spans="2:20" x14ac:dyDescent="0.25">
      <c r="B98" s="58"/>
      <c r="C98" s="40"/>
      <c r="D98" s="40"/>
      <c r="E98" s="40"/>
      <c r="F98" s="40" t="s">
        <v>11</v>
      </c>
      <c r="G98" s="40" t="s">
        <v>12</v>
      </c>
      <c r="H98" s="40" t="s">
        <v>35</v>
      </c>
      <c r="I98" s="45" t="s">
        <v>13</v>
      </c>
      <c r="J98" s="45"/>
      <c r="K98" s="45"/>
      <c r="L98" s="45"/>
      <c r="M98" s="45"/>
      <c r="N98" s="45"/>
      <c r="O98" s="45"/>
      <c r="P98" s="45"/>
      <c r="Q98" s="45"/>
      <c r="R98" s="45"/>
      <c r="S98" s="40"/>
      <c r="T98" s="43"/>
    </row>
    <row r="99" spans="2:20" x14ac:dyDescent="0.25">
      <c r="B99" s="58"/>
      <c r="C99" s="40"/>
      <c r="D99" s="40"/>
      <c r="E99" s="40"/>
      <c r="F99" s="40"/>
      <c r="G99" s="40"/>
      <c r="H99" s="40"/>
      <c r="I99" s="45" t="s">
        <v>14</v>
      </c>
      <c r="J99" s="45"/>
      <c r="K99" s="45"/>
      <c r="L99" s="46" t="s">
        <v>19</v>
      </c>
      <c r="M99" s="46"/>
      <c r="N99" s="45" t="s">
        <v>15</v>
      </c>
      <c r="O99" s="45"/>
      <c r="P99" s="45"/>
      <c r="Q99" s="45"/>
      <c r="R99" s="45"/>
      <c r="S99" s="40"/>
      <c r="T99" s="43"/>
    </row>
    <row r="100" spans="2:20" ht="138.94999999999999" customHeight="1" x14ac:dyDescent="0.25">
      <c r="B100" s="59"/>
      <c r="C100" s="41"/>
      <c r="D100" s="41"/>
      <c r="E100" s="41"/>
      <c r="F100" s="41"/>
      <c r="G100" s="41"/>
      <c r="H100" s="41"/>
      <c r="I100" s="5" t="s">
        <v>16</v>
      </c>
      <c r="J100" s="5" t="s">
        <v>17</v>
      </c>
      <c r="K100" s="5" t="s">
        <v>18</v>
      </c>
      <c r="L100" s="5" t="s">
        <v>20</v>
      </c>
      <c r="M100" s="5" t="s">
        <v>21</v>
      </c>
      <c r="N100" s="5" t="s">
        <v>22</v>
      </c>
      <c r="O100" s="5" t="s">
        <v>23</v>
      </c>
      <c r="P100" s="5" t="s">
        <v>24</v>
      </c>
      <c r="Q100" s="5" t="s">
        <v>25</v>
      </c>
      <c r="R100" s="5" t="s">
        <v>26</v>
      </c>
      <c r="S100" s="41"/>
      <c r="T100" s="44"/>
    </row>
    <row r="101" spans="2:20" x14ac:dyDescent="0.25">
      <c r="B101" s="6">
        <v>1</v>
      </c>
      <c r="C101" s="7">
        <v>2</v>
      </c>
      <c r="D101" s="7">
        <v>3</v>
      </c>
      <c r="E101" s="7">
        <v>4</v>
      </c>
      <c r="F101" s="7">
        <v>5</v>
      </c>
      <c r="G101" s="7">
        <v>6</v>
      </c>
      <c r="H101" s="7">
        <v>7</v>
      </c>
      <c r="I101" s="7">
        <v>8</v>
      </c>
      <c r="J101" s="7">
        <v>9</v>
      </c>
      <c r="K101" s="7">
        <v>10</v>
      </c>
      <c r="L101" s="7">
        <v>11</v>
      </c>
      <c r="M101" s="7">
        <v>12</v>
      </c>
      <c r="N101" s="7">
        <v>13</v>
      </c>
      <c r="O101" s="7">
        <v>14</v>
      </c>
      <c r="P101" s="7">
        <v>15</v>
      </c>
      <c r="Q101" s="7">
        <v>16</v>
      </c>
      <c r="R101" s="7">
        <v>17</v>
      </c>
      <c r="S101" s="7">
        <v>18</v>
      </c>
      <c r="T101" s="8">
        <v>19</v>
      </c>
    </row>
    <row r="102" spans="2:20" s="31" customFormat="1" ht="15.75" x14ac:dyDescent="0.25">
      <c r="B102" s="9">
        <v>1</v>
      </c>
      <c r="C102" s="10">
        <f ca="1">I84</f>
        <v>45401</v>
      </c>
      <c r="D102" s="11" t="s">
        <v>28</v>
      </c>
      <c r="E102" s="12">
        <f>-I85</f>
        <v>-8000</v>
      </c>
      <c r="F102" s="12">
        <f>I85</f>
        <v>8000</v>
      </c>
      <c r="G102" s="11" t="s">
        <v>28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1" t="s">
        <v>28</v>
      </c>
      <c r="T102" s="14" t="s">
        <v>28</v>
      </c>
    </row>
    <row r="103" spans="2:20" s="31" customFormat="1" ht="15.75" x14ac:dyDescent="0.25">
      <c r="B103" s="15">
        <v>2</v>
      </c>
      <c r="C103" s="16">
        <f ca="1">I95</f>
        <v>45431</v>
      </c>
      <c r="D103" s="17">
        <f>I86</f>
        <v>30</v>
      </c>
      <c r="E103" s="18">
        <f>I85*(1+I86*I87)</f>
        <v>11600</v>
      </c>
      <c r="F103" s="18">
        <f>I85</f>
        <v>8000</v>
      </c>
      <c r="G103" s="18">
        <f>I90</f>
        <v>3600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 t="s">
        <v>28</v>
      </c>
      <c r="T103" s="21" t="s">
        <v>28</v>
      </c>
    </row>
    <row r="104" spans="2:20" s="31" customFormat="1" ht="15.75" x14ac:dyDescent="0.25">
      <c r="B104" s="22" t="s">
        <v>27</v>
      </c>
      <c r="C104" s="23" t="s">
        <v>28</v>
      </c>
      <c r="D104" s="24">
        <f>I86</f>
        <v>30</v>
      </c>
      <c r="E104" s="25">
        <f>I85*(1+I86*I87)</f>
        <v>11600</v>
      </c>
      <c r="F104" s="25">
        <f>I85</f>
        <v>8000</v>
      </c>
      <c r="G104" s="25">
        <f>I90</f>
        <v>3600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7">
        <f ca="1">I91</f>
        <v>90.898979949951169</v>
      </c>
      <c r="T104" s="28">
        <f>I89</f>
        <v>11600</v>
      </c>
    </row>
    <row r="106" spans="2:20" ht="90" customHeight="1" x14ac:dyDescent="0.25">
      <c r="B106" s="38" t="s">
        <v>41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2:20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9" spans="2:20" ht="45.95" customHeight="1" x14ac:dyDescent="0.25">
      <c r="B109" s="72"/>
      <c r="C109" s="72"/>
      <c r="D109" s="72"/>
      <c r="E109" s="73" t="s">
        <v>29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1" spans="2:20" ht="18" x14ac:dyDescent="0.25">
      <c r="C111" s="2"/>
      <c r="D111" s="2"/>
      <c r="E111" s="113" t="s">
        <v>49</v>
      </c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</row>
    <row r="113" spans="2:20" ht="15.75" x14ac:dyDescent="0.25">
      <c r="B113" s="114" t="s">
        <v>0</v>
      </c>
      <c r="C113" s="115"/>
      <c r="D113" s="115"/>
      <c r="E113" s="115"/>
      <c r="F113" s="115"/>
      <c r="G113" s="116"/>
      <c r="H113" s="32"/>
      <c r="I113" s="117">
        <f ca="1">TODAY()</f>
        <v>45401</v>
      </c>
      <c r="J113" s="118"/>
      <c r="K113" s="102" t="s">
        <v>45</v>
      </c>
      <c r="L113" s="103"/>
      <c r="M113" s="103"/>
      <c r="N113" s="103"/>
      <c r="O113" s="104"/>
    </row>
    <row r="114" spans="2:20" ht="15.75" x14ac:dyDescent="0.25">
      <c r="B114" s="61" t="s">
        <v>1</v>
      </c>
      <c r="C114" s="62"/>
      <c r="D114" s="62"/>
      <c r="E114" s="62"/>
      <c r="F114" s="62"/>
      <c r="G114" s="63"/>
      <c r="H114" s="3"/>
      <c r="I114" s="119">
        <v>8200</v>
      </c>
      <c r="J114" s="120"/>
      <c r="K114" s="102" t="s">
        <v>47</v>
      </c>
      <c r="L114" s="103"/>
      <c r="M114" s="103"/>
      <c r="N114" s="103"/>
      <c r="O114" s="104"/>
    </row>
    <row r="115" spans="2:20" ht="15.75" x14ac:dyDescent="0.25">
      <c r="B115" s="61" t="s">
        <v>34</v>
      </c>
      <c r="C115" s="62"/>
      <c r="D115" s="62"/>
      <c r="E115" s="62"/>
      <c r="F115" s="62"/>
      <c r="G115" s="63"/>
      <c r="H115" s="3"/>
      <c r="I115" s="100">
        <v>30</v>
      </c>
      <c r="J115" s="101"/>
      <c r="K115" s="102" t="s">
        <v>40</v>
      </c>
      <c r="L115" s="103"/>
      <c r="M115" s="103"/>
      <c r="N115" s="103"/>
      <c r="O115" s="104"/>
    </row>
    <row r="116" spans="2:20" ht="15.75" x14ac:dyDescent="0.25">
      <c r="B116" s="61" t="s">
        <v>2</v>
      </c>
      <c r="C116" s="62"/>
      <c r="D116" s="62"/>
      <c r="E116" s="62"/>
      <c r="F116" s="62"/>
      <c r="G116" s="63"/>
      <c r="H116" s="3"/>
      <c r="I116" s="64">
        <f>1.5%-(1.5%-1.5%*(100%-I117))</f>
        <v>1.4999999999999999E-2</v>
      </c>
      <c r="J116" s="65"/>
      <c r="K116" s="105">
        <f>I114*(1+I115*I116)</f>
        <v>11890</v>
      </c>
      <c r="L116" s="106"/>
      <c r="M116" s="106"/>
      <c r="N116" s="106"/>
      <c r="O116" s="107"/>
    </row>
    <row r="117" spans="2:20" ht="15.75" x14ac:dyDescent="0.25">
      <c r="B117" s="61" t="s">
        <v>42</v>
      </c>
      <c r="C117" s="62"/>
      <c r="D117" s="62"/>
      <c r="E117" s="62"/>
      <c r="F117" s="62"/>
      <c r="G117" s="63"/>
      <c r="H117" s="3"/>
      <c r="I117" s="121">
        <v>0</v>
      </c>
      <c r="J117" s="122"/>
      <c r="K117" s="105">
        <f>I115*(1+I116*I117)</f>
        <v>30</v>
      </c>
      <c r="L117" s="106"/>
      <c r="M117" s="106"/>
      <c r="N117" s="106"/>
      <c r="O117" s="107"/>
    </row>
    <row r="118" spans="2:20" ht="15.75" x14ac:dyDescent="0.25">
      <c r="B118" s="61" t="s">
        <v>3</v>
      </c>
      <c r="C118" s="62"/>
      <c r="D118" s="62"/>
      <c r="E118" s="62"/>
      <c r="F118" s="62"/>
      <c r="G118" s="63"/>
      <c r="H118" s="3"/>
      <c r="I118" s="98">
        <f>ROUND(K116,2)</f>
        <v>11890</v>
      </c>
      <c r="J118" s="99"/>
      <c r="K118" s="61"/>
      <c r="L118" s="62"/>
      <c r="M118" s="62"/>
      <c r="N118" s="62"/>
      <c r="O118" s="66"/>
    </row>
    <row r="119" spans="2:20" ht="15.75" x14ac:dyDescent="0.25">
      <c r="B119" s="91" t="s">
        <v>4</v>
      </c>
      <c r="C119" s="48"/>
      <c r="D119" s="48"/>
      <c r="E119" s="48"/>
      <c r="F119" s="48"/>
      <c r="G119" s="48"/>
      <c r="H119" s="3"/>
      <c r="I119" s="49">
        <f>I118-I114</f>
        <v>3690</v>
      </c>
      <c r="J119" s="50"/>
      <c r="K119" s="91"/>
      <c r="L119" s="48"/>
      <c r="M119" s="48"/>
      <c r="N119" s="48"/>
      <c r="O119" s="92"/>
    </row>
    <row r="120" spans="2:20" ht="15.75" x14ac:dyDescent="0.25">
      <c r="B120" s="91" t="s">
        <v>5</v>
      </c>
      <c r="C120" s="48"/>
      <c r="D120" s="48"/>
      <c r="E120" s="48"/>
      <c r="F120" s="48"/>
      <c r="G120" s="48"/>
      <c r="H120" s="3"/>
      <c r="I120" s="109">
        <f ca="1">XIRR(E131:E132,C131:C132)</f>
        <v>90.898979949951169</v>
      </c>
      <c r="J120" s="110"/>
      <c r="K120" s="91"/>
      <c r="L120" s="48"/>
      <c r="M120" s="48"/>
      <c r="N120" s="48"/>
      <c r="O120" s="92"/>
    </row>
    <row r="121" spans="2:20" ht="15.75" x14ac:dyDescent="0.25">
      <c r="B121" s="91" t="s">
        <v>33</v>
      </c>
      <c r="C121" s="48"/>
      <c r="D121" s="48"/>
      <c r="E121" s="48"/>
      <c r="F121" s="48"/>
      <c r="G121" s="48"/>
      <c r="H121" s="3"/>
      <c r="I121" s="111" t="s">
        <v>31</v>
      </c>
      <c r="J121" s="112"/>
      <c r="K121" s="69"/>
      <c r="L121" s="70"/>
      <c r="M121" s="70"/>
      <c r="N121" s="70"/>
      <c r="O121" s="71"/>
    </row>
    <row r="122" spans="2:20" ht="15.75" x14ac:dyDescent="0.25">
      <c r="B122" s="91" t="s">
        <v>32</v>
      </c>
      <c r="C122" s="48"/>
      <c r="D122" s="48"/>
      <c r="E122" s="48"/>
      <c r="F122" s="48"/>
      <c r="G122" s="48"/>
      <c r="H122" s="3"/>
      <c r="I122" s="111" t="s">
        <v>31</v>
      </c>
      <c r="J122" s="112"/>
      <c r="K122" s="69"/>
      <c r="L122" s="70"/>
      <c r="M122" s="70"/>
      <c r="N122" s="70"/>
      <c r="O122" s="71"/>
    </row>
    <row r="123" spans="2:20" ht="15.75" customHeight="1" x14ac:dyDescent="0.25">
      <c r="B123" s="47" t="s">
        <v>36</v>
      </c>
      <c r="C123" s="108"/>
      <c r="D123" s="108"/>
      <c r="E123" s="108"/>
      <c r="F123" s="108"/>
      <c r="G123" s="108"/>
      <c r="H123" s="34"/>
      <c r="I123" s="49">
        <f>ROUND(K116,2)</f>
        <v>11890</v>
      </c>
      <c r="J123" s="50"/>
      <c r="K123" s="69"/>
      <c r="L123" s="70"/>
      <c r="M123" s="70"/>
      <c r="N123" s="70"/>
      <c r="O123" s="71"/>
    </row>
    <row r="124" spans="2:20" ht="15.75" x14ac:dyDescent="0.25">
      <c r="B124" s="93" t="s">
        <v>6</v>
      </c>
      <c r="C124" s="94"/>
      <c r="D124" s="94"/>
      <c r="E124" s="94"/>
      <c r="F124" s="94"/>
      <c r="G124" s="94"/>
      <c r="H124" s="33"/>
      <c r="I124" s="95">
        <f ca="1">I113+I115</f>
        <v>45431</v>
      </c>
      <c r="J124" s="96"/>
      <c r="K124" s="93"/>
      <c r="L124" s="94"/>
      <c r="M124" s="94"/>
      <c r="N124" s="94"/>
      <c r="O124" s="97"/>
    </row>
    <row r="126" spans="2:20" ht="15" customHeight="1" x14ac:dyDescent="0.25">
      <c r="B126" s="84" t="s">
        <v>7</v>
      </c>
      <c r="C126" s="87" t="s">
        <v>8</v>
      </c>
      <c r="D126" s="87" t="s">
        <v>9</v>
      </c>
      <c r="E126" s="87" t="s">
        <v>37</v>
      </c>
      <c r="F126" s="88" t="s">
        <v>10</v>
      </c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90"/>
      <c r="S126" s="87" t="s">
        <v>5</v>
      </c>
      <c r="T126" s="74" t="s">
        <v>3</v>
      </c>
    </row>
    <row r="127" spans="2:20" ht="15" customHeight="1" x14ac:dyDescent="0.25">
      <c r="B127" s="85"/>
      <c r="C127" s="78"/>
      <c r="D127" s="78"/>
      <c r="E127" s="78"/>
      <c r="F127" s="77" t="s">
        <v>11</v>
      </c>
      <c r="G127" s="77" t="s">
        <v>12</v>
      </c>
      <c r="H127" s="77" t="s">
        <v>35</v>
      </c>
      <c r="I127" s="80" t="s">
        <v>13</v>
      </c>
      <c r="J127" s="70"/>
      <c r="K127" s="70"/>
      <c r="L127" s="70"/>
      <c r="M127" s="70"/>
      <c r="N127" s="70"/>
      <c r="O127" s="70"/>
      <c r="P127" s="70"/>
      <c r="Q127" s="70"/>
      <c r="R127" s="81"/>
      <c r="S127" s="78"/>
      <c r="T127" s="75"/>
    </row>
    <row r="128" spans="2:20" ht="15" customHeight="1" x14ac:dyDescent="0.25">
      <c r="B128" s="85"/>
      <c r="C128" s="78"/>
      <c r="D128" s="78"/>
      <c r="E128" s="78"/>
      <c r="F128" s="78"/>
      <c r="G128" s="78"/>
      <c r="H128" s="78"/>
      <c r="I128" s="80" t="s">
        <v>14</v>
      </c>
      <c r="J128" s="70"/>
      <c r="K128" s="81"/>
      <c r="L128" s="82" t="s">
        <v>19</v>
      </c>
      <c r="M128" s="83"/>
      <c r="N128" s="80" t="s">
        <v>15</v>
      </c>
      <c r="O128" s="70"/>
      <c r="P128" s="70"/>
      <c r="Q128" s="70"/>
      <c r="R128" s="81"/>
      <c r="S128" s="78"/>
      <c r="T128" s="75"/>
    </row>
    <row r="129" spans="2:20" ht="138.94999999999999" customHeight="1" x14ac:dyDescent="0.25">
      <c r="B129" s="86"/>
      <c r="C129" s="79"/>
      <c r="D129" s="79"/>
      <c r="E129" s="79"/>
      <c r="F129" s="79"/>
      <c r="G129" s="79"/>
      <c r="H129" s="79"/>
      <c r="I129" s="5" t="s">
        <v>16</v>
      </c>
      <c r="J129" s="5" t="s">
        <v>17</v>
      </c>
      <c r="K129" s="5" t="s">
        <v>18</v>
      </c>
      <c r="L129" s="5" t="s">
        <v>20</v>
      </c>
      <c r="M129" s="5" t="s">
        <v>21</v>
      </c>
      <c r="N129" s="5" t="s">
        <v>22</v>
      </c>
      <c r="O129" s="5" t="s">
        <v>23</v>
      </c>
      <c r="P129" s="5" t="s">
        <v>24</v>
      </c>
      <c r="Q129" s="5" t="s">
        <v>25</v>
      </c>
      <c r="R129" s="5" t="s">
        <v>26</v>
      </c>
      <c r="S129" s="79"/>
      <c r="T129" s="76"/>
    </row>
    <row r="130" spans="2:20" x14ac:dyDescent="0.25">
      <c r="B130" s="6">
        <v>1</v>
      </c>
      <c r="C130" s="7">
        <v>2</v>
      </c>
      <c r="D130" s="7">
        <v>3</v>
      </c>
      <c r="E130" s="7">
        <v>4</v>
      </c>
      <c r="F130" s="7">
        <v>5</v>
      </c>
      <c r="G130" s="7">
        <v>6</v>
      </c>
      <c r="H130" s="7">
        <v>7</v>
      </c>
      <c r="I130" s="7">
        <v>8</v>
      </c>
      <c r="J130" s="7">
        <v>9</v>
      </c>
      <c r="K130" s="7">
        <v>10</v>
      </c>
      <c r="L130" s="7">
        <v>11</v>
      </c>
      <c r="M130" s="7">
        <v>12</v>
      </c>
      <c r="N130" s="7">
        <v>13</v>
      </c>
      <c r="O130" s="7">
        <v>14</v>
      </c>
      <c r="P130" s="7">
        <v>15</v>
      </c>
      <c r="Q130" s="7">
        <v>16</v>
      </c>
      <c r="R130" s="7">
        <v>17</v>
      </c>
      <c r="S130" s="7">
        <v>18</v>
      </c>
      <c r="T130" s="8">
        <v>19</v>
      </c>
    </row>
    <row r="131" spans="2:20" s="31" customFormat="1" ht="15.75" x14ac:dyDescent="0.25">
      <c r="B131" s="9">
        <v>1</v>
      </c>
      <c r="C131" s="10">
        <f ca="1">I113</f>
        <v>45401</v>
      </c>
      <c r="D131" s="11" t="s">
        <v>28</v>
      </c>
      <c r="E131" s="12">
        <f>-I114</f>
        <v>-8200</v>
      </c>
      <c r="F131" s="12">
        <f>I114</f>
        <v>8200</v>
      </c>
      <c r="G131" s="11" t="s">
        <v>28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1" t="s">
        <v>28</v>
      </c>
      <c r="T131" s="14" t="s">
        <v>28</v>
      </c>
    </row>
    <row r="132" spans="2:20" s="31" customFormat="1" ht="15.75" x14ac:dyDescent="0.25">
      <c r="B132" s="15">
        <v>2</v>
      </c>
      <c r="C132" s="16">
        <f ca="1">I124</f>
        <v>45431</v>
      </c>
      <c r="D132" s="17">
        <f>I115</f>
        <v>30</v>
      </c>
      <c r="E132" s="18">
        <f>I114*(1+I115*I116)</f>
        <v>11890</v>
      </c>
      <c r="F132" s="18">
        <f>I114</f>
        <v>8200</v>
      </c>
      <c r="G132" s="18">
        <f>I119</f>
        <v>3690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20" t="s">
        <v>28</v>
      </c>
      <c r="T132" s="21" t="s">
        <v>28</v>
      </c>
    </row>
    <row r="133" spans="2:20" s="31" customFormat="1" ht="15.75" x14ac:dyDescent="0.25">
      <c r="B133" s="22" t="s">
        <v>27</v>
      </c>
      <c r="C133" s="23" t="s">
        <v>28</v>
      </c>
      <c r="D133" s="24">
        <f>I115</f>
        <v>30</v>
      </c>
      <c r="E133" s="25">
        <f>I114*(1+I115*I116)</f>
        <v>11890</v>
      </c>
      <c r="F133" s="25">
        <f>I114</f>
        <v>8200</v>
      </c>
      <c r="G133" s="25">
        <f>I119</f>
        <v>3690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7">
        <f ca="1">I120</f>
        <v>90.898979949951169</v>
      </c>
      <c r="T133" s="28">
        <f>I118</f>
        <v>11890</v>
      </c>
    </row>
    <row r="135" spans="2:20" ht="90" customHeight="1" x14ac:dyDescent="0.25">
      <c r="B135" s="38" t="s">
        <v>41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</sheetData>
  <sheetProtection algorithmName="SHA-512" hashValue="9yWxsPJb0uGrz0zeZ3EY0IPfr1uMlc1a3bR8vwj39S46FR80IHmfSl6og7JCvyX5OaHLxZL40z9f3qVYhqQEUw==" saltValue="KNmqt6ylOrjaGR8zL1t90A==" spinCount="100000" sheet="1" objects="1" scenarios="1"/>
  <mergeCells count="252">
    <mergeCell ref="B94:G94"/>
    <mergeCell ref="B41:G41"/>
    <mergeCell ref="B15:G15"/>
    <mergeCell ref="I15:J15"/>
    <mergeCell ref="K15:O15"/>
    <mergeCell ref="I41:J41"/>
    <mergeCell ref="I94:J94"/>
    <mergeCell ref="K10:O10"/>
    <mergeCell ref="K11:O11"/>
    <mergeCell ref="H19:H21"/>
    <mergeCell ref="B34:G34"/>
    <mergeCell ref="I34:J34"/>
    <mergeCell ref="K34:O34"/>
    <mergeCell ref="B35:G35"/>
    <mergeCell ref="I35:J35"/>
    <mergeCell ref="K35:O35"/>
    <mergeCell ref="E30:T30"/>
    <mergeCell ref="B32:G32"/>
    <mergeCell ref="I32:J32"/>
    <mergeCell ref="K32:O32"/>
    <mergeCell ref="B33:G33"/>
    <mergeCell ref="I33:J33"/>
    <mergeCell ref="K33:O33"/>
    <mergeCell ref="S44:S47"/>
    <mergeCell ref="I7:J7"/>
    <mergeCell ref="I8:J8"/>
    <mergeCell ref="I9:J9"/>
    <mergeCell ref="I10:J10"/>
    <mergeCell ref="I11:J11"/>
    <mergeCell ref="B14:G14"/>
    <mergeCell ref="K92:O92"/>
    <mergeCell ref="K93:O93"/>
    <mergeCell ref="K39:O39"/>
    <mergeCell ref="K40:O40"/>
    <mergeCell ref="K12:O12"/>
    <mergeCell ref="K16:O16"/>
    <mergeCell ref="B18:B21"/>
    <mergeCell ref="F19:F21"/>
    <mergeCell ref="G19:G21"/>
    <mergeCell ref="I20:K20"/>
    <mergeCell ref="L20:M20"/>
    <mergeCell ref="N20:R20"/>
    <mergeCell ref="I19:R19"/>
    <mergeCell ref="I14:J14"/>
    <mergeCell ref="K14:O14"/>
    <mergeCell ref="B13:G13"/>
    <mergeCell ref="I13:J13"/>
    <mergeCell ref="K13:O13"/>
    <mergeCell ref="S18:S21"/>
    <mergeCell ref="T18:T21"/>
    <mergeCell ref="F18:R18"/>
    <mergeCell ref="E18:E21"/>
    <mergeCell ref="D18:D21"/>
    <mergeCell ref="C18:C21"/>
    <mergeCell ref="K6:O6"/>
    <mergeCell ref="E4:T4"/>
    <mergeCell ref="E2:T2"/>
    <mergeCell ref="B2:D2"/>
    <mergeCell ref="K7:O7"/>
    <mergeCell ref="K8:O8"/>
    <mergeCell ref="K9:O9"/>
    <mergeCell ref="I12:J12"/>
    <mergeCell ref="I16:J16"/>
    <mergeCell ref="B6:G6"/>
    <mergeCell ref="B7:G7"/>
    <mergeCell ref="B8:G8"/>
    <mergeCell ref="B9:G9"/>
    <mergeCell ref="B10:G10"/>
    <mergeCell ref="B12:G12"/>
    <mergeCell ref="B16:G16"/>
    <mergeCell ref="B11:G11"/>
    <mergeCell ref="I6:J6"/>
    <mergeCell ref="B38:G38"/>
    <mergeCell ref="I38:J38"/>
    <mergeCell ref="K38:O38"/>
    <mergeCell ref="B42:G42"/>
    <mergeCell ref="I42:J42"/>
    <mergeCell ref="K42:O42"/>
    <mergeCell ref="B36:G36"/>
    <mergeCell ref="I36:J36"/>
    <mergeCell ref="K36:O36"/>
    <mergeCell ref="B37:G37"/>
    <mergeCell ref="I37:J37"/>
    <mergeCell ref="K37:O37"/>
    <mergeCell ref="H45:H47"/>
    <mergeCell ref="B39:G39"/>
    <mergeCell ref="I39:J39"/>
    <mergeCell ref="B40:G40"/>
    <mergeCell ref="I40:J40"/>
    <mergeCell ref="B85:G85"/>
    <mergeCell ref="I85:J85"/>
    <mergeCell ref="K85:O85"/>
    <mergeCell ref="B86:G86"/>
    <mergeCell ref="I86:J86"/>
    <mergeCell ref="K86:O86"/>
    <mergeCell ref="B59:G59"/>
    <mergeCell ref="I59:J59"/>
    <mergeCell ref="K59:O59"/>
    <mergeCell ref="B60:G60"/>
    <mergeCell ref="I60:J60"/>
    <mergeCell ref="K60:O60"/>
    <mergeCell ref="B61:G61"/>
    <mergeCell ref="I61:J61"/>
    <mergeCell ref="K61:O61"/>
    <mergeCell ref="I62:J62"/>
    <mergeCell ref="B63:G63"/>
    <mergeCell ref="I63:J63"/>
    <mergeCell ref="K63:O63"/>
    <mergeCell ref="B27:T27"/>
    <mergeCell ref="B53:T53"/>
    <mergeCell ref="E82:T82"/>
    <mergeCell ref="B84:G84"/>
    <mergeCell ref="I84:J84"/>
    <mergeCell ref="K84:O84"/>
    <mergeCell ref="T44:T47"/>
    <mergeCell ref="F45:F47"/>
    <mergeCell ref="G45:G47"/>
    <mergeCell ref="I45:R45"/>
    <mergeCell ref="I46:K46"/>
    <mergeCell ref="L46:M46"/>
    <mergeCell ref="N46:R46"/>
    <mergeCell ref="B44:B47"/>
    <mergeCell ref="C44:C47"/>
    <mergeCell ref="D44:D47"/>
    <mergeCell ref="E44:E47"/>
    <mergeCell ref="F44:R44"/>
    <mergeCell ref="B62:G62"/>
    <mergeCell ref="K62:O62"/>
    <mergeCell ref="E56:T56"/>
    <mergeCell ref="B58:G58"/>
    <mergeCell ref="I58:J58"/>
    <mergeCell ref="K58:O58"/>
    <mergeCell ref="B90:G90"/>
    <mergeCell ref="I90:J90"/>
    <mergeCell ref="K90:O90"/>
    <mergeCell ref="B91:G91"/>
    <mergeCell ref="I91:J91"/>
    <mergeCell ref="K91:O91"/>
    <mergeCell ref="B87:G87"/>
    <mergeCell ref="K87:O87"/>
    <mergeCell ref="B89:G89"/>
    <mergeCell ref="I89:J89"/>
    <mergeCell ref="K89:O89"/>
    <mergeCell ref="I87:J87"/>
    <mergeCell ref="B88:G88"/>
    <mergeCell ref="I88:J88"/>
    <mergeCell ref="K88:O88"/>
    <mergeCell ref="S97:S100"/>
    <mergeCell ref="T97:T100"/>
    <mergeCell ref="F98:F100"/>
    <mergeCell ref="G98:G100"/>
    <mergeCell ref="I98:R98"/>
    <mergeCell ref="I99:K99"/>
    <mergeCell ref="L99:M99"/>
    <mergeCell ref="N99:R99"/>
    <mergeCell ref="B95:G95"/>
    <mergeCell ref="I95:J95"/>
    <mergeCell ref="K95:O95"/>
    <mergeCell ref="B97:B100"/>
    <mergeCell ref="C97:C100"/>
    <mergeCell ref="D97:D100"/>
    <mergeCell ref="E97:E100"/>
    <mergeCell ref="F97:R97"/>
    <mergeCell ref="H98:H100"/>
    <mergeCell ref="B106:T106"/>
    <mergeCell ref="E111:T111"/>
    <mergeCell ref="B113:G113"/>
    <mergeCell ref="I113:J113"/>
    <mergeCell ref="B114:G114"/>
    <mergeCell ref="I114:J114"/>
    <mergeCell ref="K114:O114"/>
    <mergeCell ref="B117:G117"/>
    <mergeCell ref="I117:J117"/>
    <mergeCell ref="K117:O117"/>
    <mergeCell ref="K113:O113"/>
    <mergeCell ref="I124:J124"/>
    <mergeCell ref="K124:O124"/>
    <mergeCell ref="B118:G118"/>
    <mergeCell ref="I118:J118"/>
    <mergeCell ref="K118:O118"/>
    <mergeCell ref="K119:O119"/>
    <mergeCell ref="B115:G115"/>
    <mergeCell ref="I115:J115"/>
    <mergeCell ref="K115:O115"/>
    <mergeCell ref="B116:G116"/>
    <mergeCell ref="I116:J116"/>
    <mergeCell ref="K116:O116"/>
    <mergeCell ref="K122:O122"/>
    <mergeCell ref="K121:O121"/>
    <mergeCell ref="I123:J123"/>
    <mergeCell ref="B123:G123"/>
    <mergeCell ref="I119:J119"/>
    <mergeCell ref="B119:G119"/>
    <mergeCell ref="I120:J120"/>
    <mergeCell ref="B120:G120"/>
    <mergeCell ref="I122:J122"/>
    <mergeCell ref="B122:G122"/>
    <mergeCell ref="I121:J121"/>
    <mergeCell ref="B121:G121"/>
    <mergeCell ref="B92:G92"/>
    <mergeCell ref="I92:J92"/>
    <mergeCell ref="B93:G93"/>
    <mergeCell ref="I93:J93"/>
    <mergeCell ref="B135:T135"/>
    <mergeCell ref="B109:D109"/>
    <mergeCell ref="E109:T109"/>
    <mergeCell ref="T126:T129"/>
    <mergeCell ref="F127:F129"/>
    <mergeCell ref="G127:G129"/>
    <mergeCell ref="I127:R127"/>
    <mergeCell ref="I128:K128"/>
    <mergeCell ref="L128:M128"/>
    <mergeCell ref="N128:R128"/>
    <mergeCell ref="B126:B129"/>
    <mergeCell ref="C126:C129"/>
    <mergeCell ref="D126:D129"/>
    <mergeCell ref="E126:E129"/>
    <mergeCell ref="F126:R126"/>
    <mergeCell ref="S126:S129"/>
    <mergeCell ref="H127:H129"/>
    <mergeCell ref="K120:O120"/>
    <mergeCell ref="B124:G124"/>
    <mergeCell ref="K123:O123"/>
    <mergeCell ref="B64:G64"/>
    <mergeCell ref="I64:J64"/>
    <mergeCell ref="K64:O64"/>
    <mergeCell ref="B65:G65"/>
    <mergeCell ref="I65:J65"/>
    <mergeCell ref="K65:O65"/>
    <mergeCell ref="B66:G66"/>
    <mergeCell ref="I66:J66"/>
    <mergeCell ref="K66:O66"/>
    <mergeCell ref="B67:G67"/>
    <mergeCell ref="I67:J67"/>
    <mergeCell ref="B68:G68"/>
    <mergeCell ref="I68:J68"/>
    <mergeCell ref="K68:O68"/>
    <mergeCell ref="B70:B73"/>
    <mergeCell ref="C70:C73"/>
    <mergeCell ref="D70:D73"/>
    <mergeCell ref="E70:E73"/>
    <mergeCell ref="F70:R70"/>
    <mergeCell ref="B79:T79"/>
    <mergeCell ref="S70:S73"/>
    <mergeCell ref="T70:T73"/>
    <mergeCell ref="F71:F73"/>
    <mergeCell ref="G71:G73"/>
    <mergeCell ref="H71:H73"/>
    <mergeCell ref="I71:R71"/>
    <mergeCell ref="I72:K72"/>
    <mergeCell ref="L72:M72"/>
    <mergeCell ref="N72:R72"/>
  </mergeCells>
  <dataValidations count="11">
    <dataValidation type="decimal" allowBlank="1" showErrorMessage="1" errorTitle="Невірна сума кредиту" error="Введіть суму: від 100 грн до 500 грн" promptTitle="Введіть суму кредиту" prompt="від 100 грн до 500 грн" sqref="I7" xr:uid="{2A9E32FF-FFA6-B343-975B-585B211C6DB3}">
      <formula1>100</formula1>
      <formula2>500</formula2>
    </dataValidation>
    <dataValidation type="decimal" allowBlank="1" showErrorMessage="1" errorTitle="Невірна сума кредиту" error="Введіть суму: від 100 грн до 3 000 грн" promptTitle="Введіть суму кредиту" prompt="від 100 грн до 500 грн" sqref="I59:J59" xr:uid="{1CBFE7A4-8658-3C41-AF37-90BEA75E3310}">
      <formula1>100</formula1>
      <formula2>3000</formula2>
    </dataValidation>
    <dataValidation type="whole" allowBlank="1" showErrorMessage="1" errorTitle="Невірний строк" error="Введіть строк кредитування: від 5 до 30 днів" promptTitle="Введіть строк кредитування" prompt="від 5 до 30 днів" sqref="I34:J34" xr:uid="{02480C76-5D5E-614F-8376-6FA880F80BCA}">
      <formula1>5</formula1>
      <formula2>30</formula2>
    </dataValidation>
    <dataValidation type="decimal" allowBlank="1" showErrorMessage="1" errorTitle="Невірна сума кредиту" error="Введіть суму: від 1 000 грн до 8000 грн" promptTitle="Введіть суму кредиту" prompt="від 100 грн до 500 грн" sqref="I85:J85" xr:uid="{6849AAAD-7705-3F4C-BBD7-04319722914F}">
      <formula1>1000</formula1>
      <formula2>8000</formula2>
    </dataValidation>
    <dataValidation type="whole" allowBlank="1" showErrorMessage="1" errorTitle="Невірний строк" error="Введіть строк кредитування: від 5 днів до 30 днів" promptTitle="Введіть строк кредитування" prompt="від 1 дня до 10 днів" sqref="I86:J86 I115:J115" xr:uid="{6E078D5C-DEC8-C048-A740-0717F93D5236}">
      <formula1>5</formula1>
      <formula2>30</formula2>
    </dataValidation>
    <dataValidation type="decimal" allowBlank="1" showErrorMessage="1" errorTitle="Невірна сума кредиту" error="Введіть суму: від 8 001 грн до 15 000 грн" promptTitle="Введіть суму кредиту" prompt="від 100 грн до 500 грн" sqref="I114:J114" xr:uid="{3509EB7A-2C91-2542-98D4-05EDC985C48E}">
      <formula1>8001</formula1>
      <formula2>15000</formula2>
    </dataValidation>
    <dataValidation type="whole" allowBlank="1" showErrorMessage="1" errorTitle="Невірний строк" error="Введіть строк кредитування: від 11 днів до 20 днів" promptTitle="Введіть строк кредитування" prompt="від 1 дня до 10 днів" sqref="I60:J60" xr:uid="{4EDD8694-2C10-4DEE-ACEC-C59C2883AAC6}">
      <formula1>11</formula1>
      <formula2>20</formula2>
    </dataValidation>
    <dataValidation type="decimal" allowBlank="1" showErrorMessage="1" errorTitle="Невірна сума кредиту" error="Введіть суму: від 501 грн до 3 000 грн" promptTitle="Введіть суму кредиту" prompt="від 100 грн до 500 грн" sqref="I33:J33" xr:uid="{EE4B2FDF-6ABF-4805-ABEA-AD6C3716041A}">
      <formula1>501</formula1>
      <formula2>3000</formula2>
    </dataValidation>
    <dataValidation type="date" operator="greaterThanOrEqual" allowBlank="1" showInputMessage="1" showErrorMessage="1" sqref="I113:J113 I32:J32 I58:J58 I84:J84 I6:J6" xr:uid="{F46D2D41-F44C-44F4-9274-97327E374F67}">
      <formula1>TODAY()</formula1>
    </dataValidation>
    <dataValidation type="decimal" allowBlank="1" showInputMessage="1" showErrorMessage="1" sqref="I88:J88 I117:J117" xr:uid="{103B57BF-6C5B-4DC8-A4EE-A8F961598B52}">
      <formula1>0</formula1>
      <formula2>0.95</formula2>
    </dataValidation>
    <dataValidation type="whole" allowBlank="1" showErrorMessage="1" errorTitle="Невірний строк" error="Введіть строк кредитування: від 5 до 10 днів" promptTitle="Введіть строк кредитування" prompt="від 5 до 10 днів" sqref="I8:J8" xr:uid="{23DF1A8E-8065-44FD-B0A7-BC52CDCBBC68}">
      <formula1>5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Alona Stasyshyna</dc:creator>
  <cp:lastModifiedBy>Jeunesse</cp:lastModifiedBy>
  <dcterms:created xsi:type="dcterms:W3CDTF">2024-01-18T11:00:08Z</dcterms:created>
  <dcterms:modified xsi:type="dcterms:W3CDTF">2024-04-19T15:22:36Z</dcterms:modified>
</cp:coreProperties>
</file>